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jsd\Downloads\"/>
    </mc:Choice>
  </mc:AlternateContent>
  <xr:revisionPtr revIDLastSave="0" documentId="8_{47D68E32-00A7-4146-94C6-71A412F211C3}" xr6:coauthVersionLast="47" xr6:coauthVersionMax="47" xr10:uidLastSave="{00000000-0000-0000-0000-000000000000}"/>
  <bookViews>
    <workbookView xWindow="1830" yWindow="1830" windowWidth="17280" windowHeight="8904" xr2:uid="{1C070838-10BA-417A-8951-8EFC302C1CB5}"/>
  </bookViews>
  <sheets>
    <sheet name="CLA_Gegevens" sheetId="1" r:id="rId1"/>
    <sheet name="CLA_Accounts" sheetId="3" r:id="rId2"/>
    <sheet name="CLA_Berekeningen" sheetId="4" r:id="rId3"/>
    <sheet name="VENTURE_Accounts" sheetId="7" r:id="rId4"/>
    <sheet name="CLA_Conversie" sheetId="6" r:id="rId5"/>
    <sheet name="CLA_Aflossing" sheetId="10" r:id="rId6"/>
    <sheet name="Back_DATA" sheetId="2" state="hidden" r:id="rId7"/>
  </sheets>
  <definedNames>
    <definedName name="_xlnm._FilterDatabase" localSheetId="4" hidden="1">CLA_Conversie!$B$4:$P$502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" i="6" l="1"/>
  <c r="H4" i="10"/>
  <c r="B25" i="10"/>
  <c r="C25" i="10"/>
  <c r="D25" i="10"/>
  <c r="E25" i="10"/>
  <c r="F25" i="10" a="1"/>
  <c r="F25" i="10" s="1"/>
  <c r="B26" i="10"/>
  <c r="C26" i="10"/>
  <c r="D26" i="10"/>
  <c r="E26" i="10"/>
  <c r="F26" i="10" a="1"/>
  <c r="F26" i="10" s="1"/>
  <c r="B27" i="10"/>
  <c r="C27" i="10"/>
  <c r="D27" i="10"/>
  <c r="E27" i="10"/>
  <c r="F27" i="10" s="1" a="1"/>
  <c r="F27" i="10" s="1"/>
  <c r="B28" i="10"/>
  <c r="C28" i="10"/>
  <c r="D28" i="10"/>
  <c r="E28" i="10"/>
  <c r="F28" i="10" a="1"/>
  <c r="F28" i="10" s="1"/>
  <c r="B29" i="10"/>
  <c r="C29" i="10"/>
  <c r="D29" i="10"/>
  <c r="E29" i="10"/>
  <c r="F29" i="10" a="1"/>
  <c r="F29" i="10" s="1"/>
  <c r="B30" i="10"/>
  <c r="C30" i="10"/>
  <c r="D30" i="10"/>
  <c r="E30" i="10"/>
  <c r="F30" i="10" a="1"/>
  <c r="F30" i="10" s="1"/>
  <c r="B31" i="10"/>
  <c r="C31" i="10"/>
  <c r="D31" i="10"/>
  <c r="E31" i="10"/>
  <c r="F31" i="10" a="1"/>
  <c r="F31" i="10" s="1"/>
  <c r="B32" i="10"/>
  <c r="C32" i="10"/>
  <c r="D32" i="10"/>
  <c r="E32" i="10"/>
  <c r="F32" i="10" a="1"/>
  <c r="F32" i="10"/>
  <c r="B33" i="10"/>
  <c r="C33" i="10"/>
  <c r="D33" i="10"/>
  <c r="E33" i="10"/>
  <c r="F33" i="10" a="1"/>
  <c r="F33" i="10" s="1"/>
  <c r="B34" i="10"/>
  <c r="C34" i="10"/>
  <c r="D34" i="10"/>
  <c r="E34" i="10"/>
  <c r="F34" i="10" a="1"/>
  <c r="F34" i="10" s="1"/>
  <c r="B35" i="10"/>
  <c r="C35" i="10"/>
  <c r="D35" i="10"/>
  <c r="E35" i="10"/>
  <c r="F35" i="10" s="1" a="1"/>
  <c r="F35" i="10" s="1"/>
  <c r="B36" i="10"/>
  <c r="C36" i="10"/>
  <c r="D36" i="10"/>
  <c r="E36" i="10"/>
  <c r="F36" i="10" a="1"/>
  <c r="F36" i="10" s="1"/>
  <c r="B37" i="10"/>
  <c r="C37" i="10"/>
  <c r="D37" i="10"/>
  <c r="E37" i="10"/>
  <c r="F37" i="10" a="1"/>
  <c r="F37" i="10" s="1"/>
  <c r="B38" i="10"/>
  <c r="C38" i="10"/>
  <c r="D38" i="10"/>
  <c r="E38" i="10"/>
  <c r="F38" i="10" a="1"/>
  <c r="F38" i="10" s="1"/>
  <c r="B39" i="10"/>
  <c r="C39" i="10"/>
  <c r="D39" i="10"/>
  <c r="E39" i="10"/>
  <c r="F39" i="10" a="1"/>
  <c r="F39" i="10" s="1"/>
  <c r="B40" i="10"/>
  <c r="C40" i="10"/>
  <c r="D40" i="10"/>
  <c r="E40" i="10"/>
  <c r="F40" i="10" a="1"/>
  <c r="F40" i="10"/>
  <c r="B41" i="10"/>
  <c r="C41" i="10"/>
  <c r="D41" i="10"/>
  <c r="E41" i="10"/>
  <c r="F41" i="10" a="1"/>
  <c r="F41" i="10" s="1"/>
  <c r="B42" i="10"/>
  <c r="C42" i="10"/>
  <c r="D42" i="10"/>
  <c r="E42" i="10"/>
  <c r="F42" i="10" a="1"/>
  <c r="F42" i="10" s="1"/>
  <c r="B43" i="10"/>
  <c r="C43" i="10"/>
  <c r="D43" i="10"/>
  <c r="E43" i="10"/>
  <c r="F43" i="10" s="1" a="1"/>
  <c r="F43" i="10" s="1"/>
  <c r="B44" i="10"/>
  <c r="C44" i="10"/>
  <c r="D44" i="10"/>
  <c r="E44" i="10"/>
  <c r="F44" i="10" a="1"/>
  <c r="F44" i="10" s="1"/>
  <c r="B45" i="10"/>
  <c r="C45" i="10"/>
  <c r="D45" i="10"/>
  <c r="E45" i="10"/>
  <c r="F45" i="10" a="1"/>
  <c r="F45" i="10" s="1"/>
  <c r="B46" i="10"/>
  <c r="C46" i="10"/>
  <c r="D46" i="10"/>
  <c r="E46" i="10"/>
  <c r="F46" i="10" a="1"/>
  <c r="F46" i="10" s="1"/>
  <c r="B47" i="10"/>
  <c r="C47" i="10"/>
  <c r="D47" i="10"/>
  <c r="E47" i="10"/>
  <c r="F47" i="10" a="1"/>
  <c r="F47" i="10" s="1"/>
  <c r="B48" i="10"/>
  <c r="C48" i="10"/>
  <c r="D48" i="10"/>
  <c r="E48" i="10"/>
  <c r="F48" i="10" a="1"/>
  <c r="F48" i="10"/>
  <c r="B49" i="10"/>
  <c r="C49" i="10"/>
  <c r="D49" i="10"/>
  <c r="E49" i="10"/>
  <c r="F49" i="10" a="1"/>
  <c r="F49" i="10" s="1"/>
  <c r="B50" i="10"/>
  <c r="C50" i="10"/>
  <c r="D50" i="10"/>
  <c r="E50" i="10"/>
  <c r="F50" i="10" a="1"/>
  <c r="F50" i="10" s="1"/>
  <c r="B51" i="10"/>
  <c r="C51" i="10"/>
  <c r="D51" i="10"/>
  <c r="E51" i="10"/>
  <c r="F51" i="10" s="1" a="1"/>
  <c r="F51" i="10" s="1"/>
  <c r="B52" i="10"/>
  <c r="C52" i="10"/>
  <c r="D52" i="10"/>
  <c r="E52" i="10"/>
  <c r="F52" i="10" a="1"/>
  <c r="F52" i="10" s="1"/>
  <c r="B53" i="10"/>
  <c r="C53" i="10"/>
  <c r="D53" i="10"/>
  <c r="E53" i="10"/>
  <c r="F53" i="10" a="1"/>
  <c r="F53" i="10" s="1"/>
  <c r="B54" i="10"/>
  <c r="C54" i="10"/>
  <c r="D54" i="10"/>
  <c r="E54" i="10"/>
  <c r="F54" i="10" a="1"/>
  <c r="F54" i="10" s="1"/>
  <c r="B55" i="10"/>
  <c r="C55" i="10"/>
  <c r="D55" i="10"/>
  <c r="E55" i="10"/>
  <c r="F55" i="10" a="1"/>
  <c r="F55" i="10" s="1"/>
  <c r="B56" i="10"/>
  <c r="C56" i="10"/>
  <c r="D56" i="10"/>
  <c r="E56" i="10"/>
  <c r="F56" i="10" a="1"/>
  <c r="F56" i="10"/>
  <c r="B57" i="10"/>
  <c r="C57" i="10"/>
  <c r="D57" i="10"/>
  <c r="E57" i="10"/>
  <c r="F57" i="10" a="1"/>
  <c r="F57" i="10" s="1"/>
  <c r="B58" i="10"/>
  <c r="C58" i="10"/>
  <c r="D58" i="10"/>
  <c r="E58" i="10"/>
  <c r="F58" i="10" a="1"/>
  <c r="F58" i="10" s="1"/>
  <c r="B59" i="10"/>
  <c r="C59" i="10"/>
  <c r="D59" i="10"/>
  <c r="E59" i="10"/>
  <c r="F59" i="10" s="1" a="1"/>
  <c r="F59" i="10" s="1"/>
  <c r="B60" i="10"/>
  <c r="C60" i="10"/>
  <c r="D60" i="10"/>
  <c r="E60" i="10"/>
  <c r="F60" i="10" a="1"/>
  <c r="F60" i="10" s="1"/>
  <c r="B61" i="10"/>
  <c r="C61" i="10"/>
  <c r="D61" i="10"/>
  <c r="E61" i="10"/>
  <c r="F61" i="10" a="1"/>
  <c r="F61" i="10" s="1"/>
  <c r="B62" i="10"/>
  <c r="C62" i="10"/>
  <c r="D62" i="10"/>
  <c r="E62" i="10"/>
  <c r="F62" i="10" a="1"/>
  <c r="F62" i="10" s="1"/>
  <c r="B63" i="10"/>
  <c r="C63" i="10"/>
  <c r="D63" i="10"/>
  <c r="E63" i="10"/>
  <c r="F63" i="10" a="1"/>
  <c r="F63" i="10" s="1"/>
  <c r="B64" i="10"/>
  <c r="C64" i="10"/>
  <c r="D64" i="10"/>
  <c r="E64" i="10"/>
  <c r="F64" i="10" a="1"/>
  <c r="F64" i="10"/>
  <c r="B65" i="10"/>
  <c r="C65" i="10"/>
  <c r="D65" i="10"/>
  <c r="E65" i="10"/>
  <c r="F65" i="10" a="1"/>
  <c r="F65" i="10" s="1"/>
  <c r="B66" i="10"/>
  <c r="C66" i="10"/>
  <c r="D66" i="10"/>
  <c r="E66" i="10"/>
  <c r="F66" i="10" a="1"/>
  <c r="F66" i="10" s="1"/>
  <c r="B67" i="10"/>
  <c r="C67" i="10"/>
  <c r="D67" i="10"/>
  <c r="E67" i="10"/>
  <c r="F67" i="10" s="1" a="1"/>
  <c r="F67" i="10" s="1"/>
  <c r="B68" i="10"/>
  <c r="C68" i="10"/>
  <c r="D68" i="10"/>
  <c r="E68" i="10"/>
  <c r="F68" i="10" a="1"/>
  <c r="F68" i="10" s="1"/>
  <c r="B69" i="10"/>
  <c r="C69" i="10"/>
  <c r="D69" i="10"/>
  <c r="E69" i="10"/>
  <c r="F69" i="10" a="1"/>
  <c r="F69" i="10" s="1"/>
  <c r="B70" i="10"/>
  <c r="C70" i="10"/>
  <c r="D70" i="10"/>
  <c r="E70" i="10"/>
  <c r="F70" i="10" a="1"/>
  <c r="F70" i="10" s="1"/>
  <c r="B71" i="10"/>
  <c r="C71" i="10"/>
  <c r="D71" i="10"/>
  <c r="E71" i="10"/>
  <c r="F71" i="10" a="1"/>
  <c r="F71" i="10" s="1"/>
  <c r="B72" i="10"/>
  <c r="C72" i="10"/>
  <c r="D72" i="10"/>
  <c r="E72" i="10"/>
  <c r="F72" i="10" a="1"/>
  <c r="F72" i="10"/>
  <c r="B73" i="10"/>
  <c r="C73" i="10"/>
  <c r="D73" i="10"/>
  <c r="E73" i="10"/>
  <c r="F73" i="10" a="1"/>
  <c r="F73" i="10" s="1"/>
  <c r="B74" i="10"/>
  <c r="C74" i="10"/>
  <c r="D74" i="10"/>
  <c r="E74" i="10"/>
  <c r="F74" i="10" a="1"/>
  <c r="F74" i="10" s="1"/>
  <c r="B75" i="10"/>
  <c r="C75" i="10"/>
  <c r="D75" i="10"/>
  <c r="E75" i="10"/>
  <c r="F75" i="10" s="1" a="1"/>
  <c r="F75" i="10" s="1"/>
  <c r="B76" i="10"/>
  <c r="C76" i="10"/>
  <c r="D76" i="10"/>
  <c r="E76" i="10"/>
  <c r="F76" i="10" a="1"/>
  <c r="F76" i="10" s="1"/>
  <c r="B77" i="10"/>
  <c r="C77" i="10"/>
  <c r="D77" i="10"/>
  <c r="E77" i="10"/>
  <c r="F77" i="10" a="1"/>
  <c r="F77" i="10" s="1"/>
  <c r="B78" i="10"/>
  <c r="C78" i="10"/>
  <c r="D78" i="10"/>
  <c r="E78" i="10"/>
  <c r="F78" i="10" a="1"/>
  <c r="F78" i="10" s="1"/>
  <c r="B79" i="10"/>
  <c r="C79" i="10"/>
  <c r="D79" i="10"/>
  <c r="E79" i="10"/>
  <c r="F79" i="10" a="1"/>
  <c r="F79" i="10" s="1"/>
  <c r="B80" i="10"/>
  <c r="C80" i="10"/>
  <c r="D80" i="10"/>
  <c r="E80" i="10"/>
  <c r="F80" i="10" a="1"/>
  <c r="F80" i="10"/>
  <c r="B81" i="10"/>
  <c r="C81" i="10"/>
  <c r="D81" i="10"/>
  <c r="E81" i="10"/>
  <c r="F81" i="10" a="1"/>
  <c r="F81" i="10" s="1"/>
  <c r="B82" i="10"/>
  <c r="C82" i="10"/>
  <c r="D82" i="10"/>
  <c r="E82" i="10"/>
  <c r="F82" i="10" a="1"/>
  <c r="F82" i="10" s="1"/>
  <c r="B83" i="10"/>
  <c r="C83" i="10"/>
  <c r="D83" i="10"/>
  <c r="E83" i="10"/>
  <c r="F83" i="10" s="1" a="1"/>
  <c r="F83" i="10" s="1"/>
  <c r="B84" i="10"/>
  <c r="C84" i="10"/>
  <c r="D84" i="10"/>
  <c r="E84" i="10"/>
  <c r="F84" i="10" a="1"/>
  <c r="F84" i="10" s="1"/>
  <c r="B85" i="10"/>
  <c r="C85" i="10"/>
  <c r="D85" i="10"/>
  <c r="E85" i="10"/>
  <c r="F85" i="10" a="1"/>
  <c r="F85" i="10" s="1"/>
  <c r="B86" i="10"/>
  <c r="C86" i="10"/>
  <c r="D86" i="10"/>
  <c r="E86" i="10"/>
  <c r="F86" i="10" a="1"/>
  <c r="F86" i="10" s="1"/>
  <c r="B87" i="10"/>
  <c r="C87" i="10"/>
  <c r="D87" i="10"/>
  <c r="E87" i="10"/>
  <c r="F87" i="10" a="1"/>
  <c r="F87" i="10" s="1"/>
  <c r="B88" i="10"/>
  <c r="C88" i="10"/>
  <c r="D88" i="10"/>
  <c r="E88" i="10"/>
  <c r="F88" i="10" a="1"/>
  <c r="F88" i="10"/>
  <c r="B89" i="10"/>
  <c r="C89" i="10"/>
  <c r="D89" i="10"/>
  <c r="E89" i="10"/>
  <c r="F89" i="10" a="1"/>
  <c r="F89" i="10" s="1"/>
  <c r="B90" i="10"/>
  <c r="C90" i="10"/>
  <c r="D90" i="10"/>
  <c r="E90" i="10"/>
  <c r="F90" i="10" a="1"/>
  <c r="F90" i="10" s="1"/>
  <c r="B91" i="10"/>
  <c r="C91" i="10"/>
  <c r="D91" i="10"/>
  <c r="E91" i="10"/>
  <c r="F91" i="10" s="1" a="1"/>
  <c r="F91" i="10" s="1"/>
  <c r="B92" i="10"/>
  <c r="C92" i="10"/>
  <c r="D92" i="10"/>
  <c r="E92" i="10"/>
  <c r="F92" i="10" a="1"/>
  <c r="F92" i="10" s="1"/>
  <c r="B93" i="10"/>
  <c r="C93" i="10"/>
  <c r="D93" i="10"/>
  <c r="E93" i="10"/>
  <c r="F93" i="10" a="1"/>
  <c r="F93" i="10" s="1"/>
  <c r="B94" i="10"/>
  <c r="C94" i="10"/>
  <c r="D94" i="10"/>
  <c r="E94" i="10"/>
  <c r="F94" i="10" a="1"/>
  <c r="F94" i="10" s="1"/>
  <c r="B95" i="10"/>
  <c r="C95" i="10"/>
  <c r="D95" i="10"/>
  <c r="E95" i="10"/>
  <c r="F95" i="10" a="1"/>
  <c r="F95" i="10" s="1"/>
  <c r="B96" i="10"/>
  <c r="C96" i="10"/>
  <c r="D96" i="10"/>
  <c r="E96" i="10"/>
  <c r="F96" i="10" a="1"/>
  <c r="F96" i="10"/>
  <c r="B97" i="10"/>
  <c r="C97" i="10"/>
  <c r="D97" i="10"/>
  <c r="E97" i="10"/>
  <c r="F97" i="10" a="1"/>
  <c r="F97" i="10" s="1"/>
  <c r="B98" i="10"/>
  <c r="C98" i="10"/>
  <c r="D98" i="10"/>
  <c r="E98" i="10"/>
  <c r="F98" i="10" a="1"/>
  <c r="F98" i="10" s="1"/>
  <c r="B99" i="10"/>
  <c r="C99" i="10"/>
  <c r="D99" i="10"/>
  <c r="E99" i="10"/>
  <c r="F99" i="10" s="1" a="1"/>
  <c r="F99" i="10" s="1"/>
  <c r="B100" i="10"/>
  <c r="C100" i="10"/>
  <c r="D100" i="10"/>
  <c r="E100" i="10"/>
  <c r="F100" i="10" a="1"/>
  <c r="F100" i="10" s="1"/>
  <c r="B101" i="10"/>
  <c r="C101" i="10"/>
  <c r="D101" i="10"/>
  <c r="E101" i="10"/>
  <c r="F101" i="10" a="1"/>
  <c r="F101" i="10" s="1"/>
  <c r="B102" i="10"/>
  <c r="C102" i="10"/>
  <c r="D102" i="10"/>
  <c r="E102" i="10"/>
  <c r="F102" i="10" a="1"/>
  <c r="F102" i="10" s="1"/>
  <c r="B103" i="10"/>
  <c r="C103" i="10"/>
  <c r="D103" i="10"/>
  <c r="E103" i="10"/>
  <c r="F103" i="10" a="1"/>
  <c r="F103" i="10" s="1"/>
  <c r="B104" i="10"/>
  <c r="C104" i="10"/>
  <c r="D104" i="10"/>
  <c r="E104" i="10"/>
  <c r="F104" i="10" a="1"/>
  <c r="F104" i="10"/>
  <c r="B105" i="10"/>
  <c r="C105" i="10"/>
  <c r="D105" i="10"/>
  <c r="E105" i="10"/>
  <c r="F105" i="10" a="1"/>
  <c r="F105" i="10" s="1"/>
  <c r="B106" i="10"/>
  <c r="C106" i="10"/>
  <c r="D106" i="10"/>
  <c r="E106" i="10"/>
  <c r="F106" i="10" a="1"/>
  <c r="F106" i="10" s="1"/>
  <c r="B107" i="10"/>
  <c r="C107" i="10"/>
  <c r="D107" i="10"/>
  <c r="E107" i="10"/>
  <c r="F107" i="10" s="1" a="1"/>
  <c r="F107" i="10" s="1"/>
  <c r="B108" i="10"/>
  <c r="C108" i="10"/>
  <c r="D108" i="10"/>
  <c r="E108" i="10"/>
  <c r="F108" i="10" a="1"/>
  <c r="F108" i="10" s="1"/>
  <c r="B109" i="10"/>
  <c r="C109" i="10"/>
  <c r="D109" i="10"/>
  <c r="E109" i="10"/>
  <c r="F109" i="10" a="1"/>
  <c r="F109" i="10" s="1"/>
  <c r="B110" i="10"/>
  <c r="C110" i="10"/>
  <c r="D110" i="10"/>
  <c r="E110" i="10"/>
  <c r="F110" i="10" a="1"/>
  <c r="F110" i="10" s="1"/>
  <c r="B111" i="10"/>
  <c r="C111" i="10"/>
  <c r="D111" i="10"/>
  <c r="E111" i="10"/>
  <c r="F111" i="10" a="1"/>
  <c r="F111" i="10" s="1"/>
  <c r="B112" i="10"/>
  <c r="C112" i="10"/>
  <c r="D112" i="10"/>
  <c r="E112" i="10"/>
  <c r="F112" i="10" a="1"/>
  <c r="F112" i="10"/>
  <c r="B113" i="10"/>
  <c r="C113" i="10"/>
  <c r="D113" i="10"/>
  <c r="E113" i="10"/>
  <c r="F113" i="10" a="1"/>
  <c r="F113" i="10" s="1"/>
  <c r="B114" i="10"/>
  <c r="C114" i="10"/>
  <c r="D114" i="10"/>
  <c r="E114" i="10"/>
  <c r="F114" i="10" a="1"/>
  <c r="F114" i="10" s="1"/>
  <c r="B115" i="10"/>
  <c r="C115" i="10"/>
  <c r="D115" i="10"/>
  <c r="E115" i="10"/>
  <c r="F115" i="10" s="1" a="1"/>
  <c r="F115" i="10" s="1"/>
  <c r="B116" i="10"/>
  <c r="C116" i="10"/>
  <c r="D116" i="10"/>
  <c r="E116" i="10"/>
  <c r="F116" i="10" a="1"/>
  <c r="F116" i="10" s="1"/>
  <c r="B117" i="10"/>
  <c r="C117" i="10"/>
  <c r="D117" i="10"/>
  <c r="E117" i="10"/>
  <c r="F117" i="10" a="1"/>
  <c r="F117" i="10" s="1"/>
  <c r="B118" i="10"/>
  <c r="C118" i="10"/>
  <c r="D118" i="10"/>
  <c r="E118" i="10"/>
  <c r="F118" i="10" a="1"/>
  <c r="F118" i="10" s="1"/>
  <c r="B119" i="10"/>
  <c r="C119" i="10"/>
  <c r="D119" i="10"/>
  <c r="E119" i="10"/>
  <c r="F119" i="10" a="1"/>
  <c r="F119" i="10" s="1"/>
  <c r="B120" i="10"/>
  <c r="C120" i="10"/>
  <c r="D120" i="10"/>
  <c r="E120" i="10"/>
  <c r="F120" i="10" a="1"/>
  <c r="F120" i="10"/>
  <c r="B121" i="10"/>
  <c r="C121" i="10"/>
  <c r="D121" i="10"/>
  <c r="E121" i="10"/>
  <c r="F121" i="10" a="1"/>
  <c r="F121" i="10" s="1"/>
  <c r="B122" i="10"/>
  <c r="C122" i="10"/>
  <c r="D122" i="10"/>
  <c r="E122" i="10"/>
  <c r="F122" i="10" a="1"/>
  <c r="F122" i="10" s="1"/>
  <c r="B123" i="10"/>
  <c r="C123" i="10"/>
  <c r="D123" i="10"/>
  <c r="E123" i="10"/>
  <c r="F123" i="10" s="1" a="1"/>
  <c r="F123" i="10" s="1"/>
  <c r="B124" i="10"/>
  <c r="C124" i="10"/>
  <c r="D124" i="10"/>
  <c r="E124" i="10"/>
  <c r="F124" i="10" a="1"/>
  <c r="F124" i="10" s="1"/>
  <c r="B125" i="10"/>
  <c r="C125" i="10"/>
  <c r="D125" i="10"/>
  <c r="E125" i="10"/>
  <c r="F125" i="10" a="1"/>
  <c r="F125" i="10" s="1"/>
  <c r="B126" i="10"/>
  <c r="C126" i="10"/>
  <c r="D126" i="10"/>
  <c r="E126" i="10"/>
  <c r="F126" i="10" a="1"/>
  <c r="F126" i="10" s="1"/>
  <c r="B127" i="10"/>
  <c r="C127" i="10"/>
  <c r="D127" i="10"/>
  <c r="E127" i="10"/>
  <c r="F127" i="10" a="1"/>
  <c r="F127" i="10" s="1"/>
  <c r="B128" i="10"/>
  <c r="C128" i="10"/>
  <c r="D128" i="10"/>
  <c r="E128" i="10"/>
  <c r="F128" i="10" a="1"/>
  <c r="F128" i="10"/>
  <c r="B129" i="10"/>
  <c r="C129" i="10"/>
  <c r="D129" i="10"/>
  <c r="E129" i="10"/>
  <c r="F129" i="10" a="1"/>
  <c r="F129" i="10" s="1"/>
  <c r="B130" i="10"/>
  <c r="C130" i="10"/>
  <c r="D130" i="10"/>
  <c r="E130" i="10"/>
  <c r="F130" i="10" a="1"/>
  <c r="F130" i="10" s="1"/>
  <c r="B131" i="10"/>
  <c r="C131" i="10"/>
  <c r="D131" i="10"/>
  <c r="E131" i="10"/>
  <c r="F131" i="10" s="1" a="1"/>
  <c r="F131" i="10" s="1"/>
  <c r="B132" i="10"/>
  <c r="C132" i="10"/>
  <c r="D132" i="10"/>
  <c r="E132" i="10"/>
  <c r="F132" i="10" a="1"/>
  <c r="F132" i="10" s="1"/>
  <c r="B133" i="10"/>
  <c r="C133" i="10"/>
  <c r="D133" i="10"/>
  <c r="E133" i="10"/>
  <c r="F133" i="10" a="1"/>
  <c r="F133" i="10" s="1"/>
  <c r="B134" i="10"/>
  <c r="C134" i="10"/>
  <c r="D134" i="10"/>
  <c r="E134" i="10"/>
  <c r="F134" i="10" a="1"/>
  <c r="F134" i="10" s="1"/>
  <c r="B135" i="10"/>
  <c r="C135" i="10"/>
  <c r="D135" i="10"/>
  <c r="E135" i="10"/>
  <c r="F135" i="10" a="1"/>
  <c r="F135" i="10" s="1"/>
  <c r="B136" i="10"/>
  <c r="C136" i="10"/>
  <c r="D136" i="10"/>
  <c r="E136" i="10"/>
  <c r="F136" i="10" a="1"/>
  <c r="F136" i="10"/>
  <c r="B137" i="10"/>
  <c r="C137" i="10"/>
  <c r="D137" i="10"/>
  <c r="E137" i="10"/>
  <c r="F137" i="10" a="1"/>
  <c r="F137" i="10" s="1"/>
  <c r="B138" i="10"/>
  <c r="C138" i="10"/>
  <c r="D138" i="10"/>
  <c r="E138" i="10"/>
  <c r="F138" i="10" a="1"/>
  <c r="F138" i="10" s="1"/>
  <c r="B139" i="10"/>
  <c r="C139" i="10"/>
  <c r="D139" i="10"/>
  <c r="E139" i="10"/>
  <c r="F139" i="10" s="1" a="1"/>
  <c r="F139" i="10" s="1"/>
  <c r="B140" i="10"/>
  <c r="C140" i="10"/>
  <c r="D140" i="10"/>
  <c r="E140" i="10"/>
  <c r="F140" i="10" a="1"/>
  <c r="F140" i="10" s="1"/>
  <c r="B141" i="10"/>
  <c r="C141" i="10"/>
  <c r="D141" i="10"/>
  <c r="E141" i="10"/>
  <c r="F141" i="10" a="1"/>
  <c r="F141" i="10" s="1"/>
  <c r="B142" i="10"/>
  <c r="C142" i="10"/>
  <c r="D142" i="10"/>
  <c r="E142" i="10"/>
  <c r="F142" i="10" a="1"/>
  <c r="F142" i="10" s="1"/>
  <c r="B143" i="10"/>
  <c r="C143" i="10"/>
  <c r="D143" i="10"/>
  <c r="E143" i="10"/>
  <c r="F143" i="10" a="1"/>
  <c r="F143" i="10" s="1"/>
  <c r="B144" i="10"/>
  <c r="C144" i="10"/>
  <c r="D144" i="10"/>
  <c r="E144" i="10"/>
  <c r="F144" i="10" a="1"/>
  <c r="F144" i="10"/>
  <c r="B145" i="10"/>
  <c r="C145" i="10"/>
  <c r="D145" i="10"/>
  <c r="E145" i="10"/>
  <c r="F145" i="10" a="1"/>
  <c r="F145" i="10" s="1"/>
  <c r="B146" i="10"/>
  <c r="C146" i="10"/>
  <c r="D146" i="10"/>
  <c r="E146" i="10"/>
  <c r="F146" i="10" a="1"/>
  <c r="F146" i="10" s="1"/>
  <c r="B147" i="10"/>
  <c r="C147" i="10"/>
  <c r="D147" i="10"/>
  <c r="E147" i="10"/>
  <c r="F147" i="10" s="1" a="1"/>
  <c r="F147" i="10" s="1"/>
  <c r="B148" i="10"/>
  <c r="C148" i="10"/>
  <c r="D148" i="10"/>
  <c r="E148" i="10"/>
  <c r="F148" i="10" a="1"/>
  <c r="F148" i="10" s="1"/>
  <c r="B149" i="10"/>
  <c r="C149" i="10"/>
  <c r="D149" i="10"/>
  <c r="E149" i="10"/>
  <c r="F149" i="10" a="1"/>
  <c r="F149" i="10" s="1"/>
  <c r="B150" i="10"/>
  <c r="C150" i="10"/>
  <c r="D150" i="10"/>
  <c r="E150" i="10"/>
  <c r="F150" i="10" a="1"/>
  <c r="F150" i="10" s="1"/>
  <c r="B151" i="10"/>
  <c r="C151" i="10"/>
  <c r="D151" i="10"/>
  <c r="E151" i="10"/>
  <c r="F151" i="10" a="1"/>
  <c r="F151" i="10" s="1"/>
  <c r="B152" i="10"/>
  <c r="C152" i="10"/>
  <c r="D152" i="10"/>
  <c r="E152" i="10"/>
  <c r="F152" i="10" a="1"/>
  <c r="F152" i="10"/>
  <c r="B153" i="10"/>
  <c r="C153" i="10"/>
  <c r="D153" i="10"/>
  <c r="E153" i="10"/>
  <c r="F153" i="10" a="1"/>
  <c r="F153" i="10" s="1"/>
  <c r="B154" i="10"/>
  <c r="C154" i="10"/>
  <c r="D154" i="10"/>
  <c r="E154" i="10"/>
  <c r="F154" i="10" a="1"/>
  <c r="F154" i="10" s="1"/>
  <c r="B155" i="10"/>
  <c r="C155" i="10"/>
  <c r="D155" i="10"/>
  <c r="E155" i="10"/>
  <c r="F155" i="10" s="1" a="1"/>
  <c r="F155" i="10" s="1"/>
  <c r="B156" i="10"/>
  <c r="C156" i="10"/>
  <c r="D156" i="10"/>
  <c r="E156" i="10"/>
  <c r="F156" i="10" a="1"/>
  <c r="F156" i="10" s="1"/>
  <c r="B157" i="10"/>
  <c r="C157" i="10"/>
  <c r="D157" i="10"/>
  <c r="E157" i="10"/>
  <c r="F157" i="10" a="1"/>
  <c r="F157" i="10" s="1"/>
  <c r="B158" i="10"/>
  <c r="C158" i="10"/>
  <c r="D158" i="10"/>
  <c r="E158" i="10"/>
  <c r="F158" i="10" a="1"/>
  <c r="F158" i="10" s="1"/>
  <c r="B159" i="10"/>
  <c r="C159" i="10"/>
  <c r="D159" i="10"/>
  <c r="E159" i="10"/>
  <c r="F159" i="10" a="1"/>
  <c r="F159" i="10" s="1"/>
  <c r="B160" i="10"/>
  <c r="C160" i="10"/>
  <c r="D160" i="10"/>
  <c r="E160" i="10"/>
  <c r="F160" i="10" a="1"/>
  <c r="F160" i="10"/>
  <c r="B161" i="10"/>
  <c r="C161" i="10"/>
  <c r="D161" i="10"/>
  <c r="E161" i="10"/>
  <c r="F161" i="10" a="1"/>
  <c r="F161" i="10" s="1"/>
  <c r="B162" i="10"/>
  <c r="C162" i="10"/>
  <c r="D162" i="10"/>
  <c r="E162" i="10"/>
  <c r="F162" i="10" a="1"/>
  <c r="F162" i="10" s="1"/>
  <c r="B163" i="10"/>
  <c r="C163" i="10"/>
  <c r="D163" i="10"/>
  <c r="E163" i="10"/>
  <c r="F163" i="10" s="1" a="1"/>
  <c r="F163" i="10" s="1"/>
  <c r="B164" i="10"/>
  <c r="C164" i="10"/>
  <c r="D164" i="10"/>
  <c r="E164" i="10"/>
  <c r="F164" i="10" a="1"/>
  <c r="F164" i="10" s="1"/>
  <c r="B165" i="10"/>
  <c r="C165" i="10"/>
  <c r="D165" i="10"/>
  <c r="E165" i="10"/>
  <c r="F165" i="10" a="1"/>
  <c r="F165" i="10" s="1"/>
  <c r="B166" i="10"/>
  <c r="C166" i="10"/>
  <c r="D166" i="10"/>
  <c r="E166" i="10"/>
  <c r="F166" i="10" a="1"/>
  <c r="F166" i="10" s="1"/>
  <c r="B167" i="10"/>
  <c r="C167" i="10"/>
  <c r="D167" i="10"/>
  <c r="E167" i="10"/>
  <c r="F167" i="10" a="1"/>
  <c r="F167" i="10" s="1"/>
  <c r="B168" i="10"/>
  <c r="C168" i="10"/>
  <c r="D168" i="10"/>
  <c r="E168" i="10"/>
  <c r="F168" i="10" a="1"/>
  <c r="F168" i="10"/>
  <c r="B169" i="10"/>
  <c r="C169" i="10"/>
  <c r="D169" i="10"/>
  <c r="E169" i="10"/>
  <c r="F169" i="10" a="1"/>
  <c r="F169" i="10" s="1"/>
  <c r="B170" i="10"/>
  <c r="C170" i="10"/>
  <c r="D170" i="10"/>
  <c r="E170" i="10"/>
  <c r="F170" i="10" a="1"/>
  <c r="F170" i="10" s="1"/>
  <c r="B171" i="10"/>
  <c r="C171" i="10"/>
  <c r="D171" i="10"/>
  <c r="E171" i="10"/>
  <c r="F171" i="10" s="1" a="1"/>
  <c r="F171" i="10" s="1"/>
  <c r="B172" i="10"/>
  <c r="C172" i="10"/>
  <c r="D172" i="10"/>
  <c r="E172" i="10"/>
  <c r="F172" i="10" a="1"/>
  <c r="F172" i="10" s="1"/>
  <c r="B173" i="10"/>
  <c r="C173" i="10"/>
  <c r="D173" i="10"/>
  <c r="E173" i="10"/>
  <c r="F173" i="10" a="1"/>
  <c r="F173" i="10" s="1"/>
  <c r="B174" i="10"/>
  <c r="C174" i="10"/>
  <c r="D174" i="10"/>
  <c r="E174" i="10"/>
  <c r="F174" i="10" a="1"/>
  <c r="F174" i="10" s="1"/>
  <c r="B175" i="10"/>
  <c r="C175" i="10"/>
  <c r="D175" i="10"/>
  <c r="E175" i="10"/>
  <c r="F175" i="10" a="1"/>
  <c r="F175" i="10" s="1"/>
  <c r="B176" i="10"/>
  <c r="C176" i="10"/>
  <c r="D176" i="10"/>
  <c r="E176" i="10"/>
  <c r="F176" i="10" a="1"/>
  <c r="F176" i="10"/>
  <c r="B177" i="10"/>
  <c r="C177" i="10"/>
  <c r="D177" i="10"/>
  <c r="E177" i="10"/>
  <c r="F177" i="10" a="1"/>
  <c r="F177" i="10" s="1"/>
  <c r="B178" i="10"/>
  <c r="C178" i="10"/>
  <c r="D178" i="10"/>
  <c r="E178" i="10"/>
  <c r="F178" i="10" a="1"/>
  <c r="F178" i="10" s="1"/>
  <c r="B179" i="10"/>
  <c r="C179" i="10"/>
  <c r="D179" i="10"/>
  <c r="E179" i="10"/>
  <c r="F179" i="10" s="1" a="1"/>
  <c r="F179" i="10" s="1"/>
  <c r="B180" i="10"/>
  <c r="C180" i="10"/>
  <c r="D180" i="10"/>
  <c r="E180" i="10"/>
  <c r="F180" i="10" a="1"/>
  <c r="F180" i="10" s="1"/>
  <c r="B181" i="10"/>
  <c r="C181" i="10"/>
  <c r="D181" i="10"/>
  <c r="E181" i="10"/>
  <c r="F181" i="10" a="1"/>
  <c r="F181" i="10" s="1"/>
  <c r="B182" i="10"/>
  <c r="C182" i="10"/>
  <c r="D182" i="10"/>
  <c r="E182" i="10"/>
  <c r="F182" i="10" a="1"/>
  <c r="F182" i="10" s="1"/>
  <c r="B183" i="10"/>
  <c r="C183" i="10"/>
  <c r="D183" i="10"/>
  <c r="E183" i="10"/>
  <c r="F183" i="10" a="1"/>
  <c r="F183" i="10" s="1"/>
  <c r="B184" i="10"/>
  <c r="C184" i="10"/>
  <c r="D184" i="10"/>
  <c r="E184" i="10"/>
  <c r="F184" i="10" a="1"/>
  <c r="F184" i="10"/>
  <c r="B185" i="10"/>
  <c r="C185" i="10"/>
  <c r="D185" i="10"/>
  <c r="E185" i="10"/>
  <c r="F185" i="10" a="1"/>
  <c r="F185" i="10" s="1"/>
  <c r="B186" i="10"/>
  <c r="C186" i="10"/>
  <c r="D186" i="10"/>
  <c r="E186" i="10"/>
  <c r="F186" i="10" a="1"/>
  <c r="F186" i="10" s="1"/>
  <c r="B187" i="10"/>
  <c r="C187" i="10"/>
  <c r="D187" i="10"/>
  <c r="E187" i="10"/>
  <c r="F187" i="10" s="1" a="1"/>
  <c r="F187" i="10" s="1"/>
  <c r="B188" i="10"/>
  <c r="C188" i="10"/>
  <c r="D188" i="10"/>
  <c r="E188" i="10"/>
  <c r="F188" i="10" a="1"/>
  <c r="F188" i="10" s="1"/>
  <c r="B189" i="10"/>
  <c r="C189" i="10"/>
  <c r="D189" i="10"/>
  <c r="E189" i="10"/>
  <c r="F189" i="10" a="1"/>
  <c r="F189" i="10" s="1"/>
  <c r="B190" i="10"/>
  <c r="C190" i="10"/>
  <c r="D190" i="10"/>
  <c r="E190" i="10"/>
  <c r="F190" i="10" a="1"/>
  <c r="F190" i="10" s="1"/>
  <c r="B191" i="10"/>
  <c r="C191" i="10"/>
  <c r="D191" i="10"/>
  <c r="E191" i="10"/>
  <c r="F191" i="10" a="1"/>
  <c r="F191" i="10" s="1"/>
  <c r="B192" i="10"/>
  <c r="C192" i="10"/>
  <c r="D192" i="10"/>
  <c r="E192" i="10"/>
  <c r="F192" i="10" a="1"/>
  <c r="F192" i="10"/>
  <c r="B193" i="10"/>
  <c r="C193" i="10"/>
  <c r="D193" i="10"/>
  <c r="E193" i="10"/>
  <c r="F193" i="10" a="1"/>
  <c r="F193" i="10" s="1"/>
  <c r="B194" i="10"/>
  <c r="C194" i="10"/>
  <c r="D194" i="10"/>
  <c r="E194" i="10"/>
  <c r="F194" i="10" a="1"/>
  <c r="F194" i="10" s="1"/>
  <c r="B195" i="10"/>
  <c r="C195" i="10"/>
  <c r="D195" i="10"/>
  <c r="E195" i="10"/>
  <c r="F195" i="10" s="1" a="1"/>
  <c r="F195" i="10" s="1"/>
  <c r="B196" i="10"/>
  <c r="C196" i="10"/>
  <c r="D196" i="10"/>
  <c r="E196" i="10"/>
  <c r="F196" i="10" a="1"/>
  <c r="F196" i="10" s="1"/>
  <c r="B197" i="10"/>
  <c r="C197" i="10"/>
  <c r="D197" i="10"/>
  <c r="E197" i="10"/>
  <c r="F197" i="10" a="1"/>
  <c r="F197" i="10" s="1"/>
  <c r="B198" i="10"/>
  <c r="C198" i="10"/>
  <c r="D198" i="10"/>
  <c r="E198" i="10"/>
  <c r="F198" i="10" a="1"/>
  <c r="F198" i="10" s="1"/>
  <c r="B199" i="10"/>
  <c r="C199" i="10"/>
  <c r="D199" i="10"/>
  <c r="E199" i="10"/>
  <c r="F199" i="10" a="1"/>
  <c r="F199" i="10" s="1"/>
  <c r="B200" i="10"/>
  <c r="C200" i="10"/>
  <c r="D200" i="10"/>
  <c r="E200" i="10"/>
  <c r="F200" i="10" a="1"/>
  <c r="F200" i="10"/>
  <c r="B5" i="10"/>
  <c r="C5" i="10"/>
  <c r="D5" i="10"/>
  <c r="E5" i="10"/>
  <c r="F5" i="10" s="1" a="1"/>
  <c r="F5" i="10" s="1"/>
  <c r="B6" i="10"/>
  <c r="C6" i="10"/>
  <c r="D6" i="10"/>
  <c r="E6" i="10"/>
  <c r="F6" i="10" s="1" a="1"/>
  <c r="F6" i="10" s="1"/>
  <c r="B7" i="10"/>
  <c r="C7" i="10"/>
  <c r="D7" i="10"/>
  <c r="E7" i="10"/>
  <c r="F7" i="10" s="1" a="1"/>
  <c r="F7" i="10" s="1"/>
  <c r="B8" i="10"/>
  <c r="C8" i="10"/>
  <c r="D8" i="10"/>
  <c r="E8" i="10"/>
  <c r="F8" i="10" a="1"/>
  <c r="F8" i="10" s="1"/>
  <c r="B9" i="10"/>
  <c r="C9" i="10"/>
  <c r="D9" i="10"/>
  <c r="E9" i="10"/>
  <c r="F9" i="10" a="1"/>
  <c r="F9" i="10" s="1"/>
  <c r="B10" i="10"/>
  <c r="C10" i="10"/>
  <c r="D10" i="10"/>
  <c r="E10" i="10"/>
  <c r="F10" i="10" a="1"/>
  <c r="F10" i="10"/>
  <c r="B11" i="10"/>
  <c r="C11" i="10"/>
  <c r="D11" i="10"/>
  <c r="E11" i="10"/>
  <c r="F11" i="10" s="1" a="1"/>
  <c r="F11" i="10" s="1"/>
  <c r="B12" i="10"/>
  <c r="C12" i="10"/>
  <c r="D12" i="10"/>
  <c r="E12" i="10"/>
  <c r="F12" i="10" a="1"/>
  <c r="F12" i="10" s="1"/>
  <c r="B13" i="10"/>
  <c r="C13" i="10"/>
  <c r="D13" i="10"/>
  <c r="E13" i="10"/>
  <c r="F13" i="10" s="1" a="1"/>
  <c r="F13" i="10" s="1"/>
  <c r="B14" i="10"/>
  <c r="C14" i="10"/>
  <c r="D14" i="10"/>
  <c r="E14" i="10"/>
  <c r="F14" i="10" s="1" a="1"/>
  <c r="F14" i="10" s="1"/>
  <c r="B15" i="10"/>
  <c r="C15" i="10"/>
  <c r="D15" i="10"/>
  <c r="E15" i="10"/>
  <c r="F15" i="10" s="1" a="1"/>
  <c r="F15" i="10" s="1"/>
  <c r="B16" i="10"/>
  <c r="C16" i="10"/>
  <c r="D16" i="10"/>
  <c r="E16" i="10"/>
  <c r="F16" i="10" a="1"/>
  <c r="F16" i="10" s="1"/>
  <c r="B17" i="10"/>
  <c r="C17" i="10"/>
  <c r="D17" i="10"/>
  <c r="E17" i="10"/>
  <c r="F17" i="10" a="1"/>
  <c r="F17" i="10" s="1"/>
  <c r="B18" i="10"/>
  <c r="C18" i="10"/>
  <c r="D18" i="10"/>
  <c r="E18" i="10"/>
  <c r="F18" i="10" a="1"/>
  <c r="F18" i="10"/>
  <c r="B19" i="10"/>
  <c r="C19" i="10"/>
  <c r="D19" i="10"/>
  <c r="E19" i="10"/>
  <c r="F19" i="10" s="1" a="1"/>
  <c r="F19" i="10" s="1"/>
  <c r="B20" i="10"/>
  <c r="C20" i="10"/>
  <c r="D20" i="10"/>
  <c r="E20" i="10"/>
  <c r="F20" i="10" a="1"/>
  <c r="F20" i="10" s="1"/>
  <c r="B21" i="10"/>
  <c r="C21" i="10"/>
  <c r="D21" i="10"/>
  <c r="E21" i="10"/>
  <c r="F21" i="10" s="1" a="1"/>
  <c r="F21" i="10" s="1"/>
  <c r="B22" i="10"/>
  <c r="C22" i="10"/>
  <c r="D22" i="10"/>
  <c r="E22" i="10"/>
  <c r="F22" i="10" s="1" a="1"/>
  <c r="F22" i="10" s="1"/>
  <c r="B23" i="10"/>
  <c r="C23" i="10"/>
  <c r="D23" i="10"/>
  <c r="E23" i="10"/>
  <c r="F23" i="10" s="1" a="1"/>
  <c r="F23" i="10" s="1"/>
  <c r="B24" i="10"/>
  <c r="C24" i="10"/>
  <c r="D24" i="10"/>
  <c r="E24" i="10"/>
  <c r="F24" i="10" a="1"/>
  <c r="F24" i="10" s="1"/>
  <c r="F4" i="10" a="1"/>
  <c r="F4" i="10" s="1"/>
  <c r="E4" i="10"/>
  <c r="D4" i="10"/>
  <c r="C4" i="10"/>
  <c r="B4" i="10"/>
  <c r="H5" i="2"/>
  <c r="H6" i="2"/>
  <c r="H7" i="2"/>
  <c r="H8" i="2"/>
  <c r="H9" i="2"/>
  <c r="H4" i="2"/>
  <c r="G3" i="2"/>
  <c r="AA8" i="4"/>
  <c r="AB8" i="4"/>
  <c r="AC8" i="4"/>
  <c r="AD8" i="4"/>
  <c r="AE8" i="4"/>
  <c r="AA9" i="4"/>
  <c r="AB9" i="4"/>
  <c r="AC9" i="4"/>
  <c r="AD9" i="4"/>
  <c r="AE9" i="4"/>
  <c r="AA10" i="4"/>
  <c r="AB10" i="4"/>
  <c r="AC10" i="4"/>
  <c r="AD10" i="4"/>
  <c r="AE10" i="4"/>
  <c r="AA11" i="4"/>
  <c r="AB11" i="4"/>
  <c r="AC11" i="4"/>
  <c r="AD11" i="4"/>
  <c r="AE11" i="4"/>
  <c r="AA12" i="4"/>
  <c r="AB12" i="4"/>
  <c r="AC12" i="4"/>
  <c r="AD12" i="4"/>
  <c r="AE12" i="4"/>
  <c r="AA13" i="4"/>
  <c r="AB13" i="4"/>
  <c r="AC13" i="4"/>
  <c r="AD13" i="4"/>
  <c r="AE13" i="4"/>
  <c r="AA14" i="4"/>
  <c r="AB14" i="4"/>
  <c r="AC14" i="4"/>
  <c r="AD14" i="4"/>
  <c r="AE14" i="4"/>
  <c r="AA15" i="4"/>
  <c r="AB15" i="4"/>
  <c r="AC15" i="4"/>
  <c r="AD15" i="4"/>
  <c r="AE15" i="4"/>
  <c r="AA16" i="4"/>
  <c r="AB16" i="4"/>
  <c r="AC16" i="4"/>
  <c r="AD16" i="4"/>
  <c r="AE16" i="4"/>
  <c r="AA17" i="4"/>
  <c r="AB17" i="4"/>
  <c r="AC17" i="4"/>
  <c r="AD17" i="4"/>
  <c r="AE17" i="4"/>
  <c r="AA18" i="4"/>
  <c r="AB18" i="4"/>
  <c r="AC18" i="4"/>
  <c r="AD18" i="4"/>
  <c r="AE18" i="4"/>
  <c r="AA19" i="4"/>
  <c r="AB19" i="4"/>
  <c r="AC19" i="4"/>
  <c r="AD19" i="4"/>
  <c r="AE19" i="4"/>
  <c r="AA20" i="4"/>
  <c r="AB20" i="4"/>
  <c r="AC20" i="4"/>
  <c r="AD20" i="4"/>
  <c r="AE20" i="4"/>
  <c r="AA21" i="4"/>
  <c r="AB21" i="4"/>
  <c r="AC21" i="4"/>
  <c r="AD21" i="4"/>
  <c r="AE21" i="4"/>
  <c r="AA22" i="4"/>
  <c r="AB22" i="4"/>
  <c r="AC22" i="4"/>
  <c r="AD22" i="4"/>
  <c r="AE22" i="4"/>
  <c r="AA23" i="4"/>
  <c r="AB23" i="4"/>
  <c r="AC23" i="4"/>
  <c r="AD23" i="4"/>
  <c r="AE23" i="4"/>
  <c r="AA24" i="4"/>
  <c r="AB24" i="4"/>
  <c r="AC24" i="4"/>
  <c r="AD24" i="4"/>
  <c r="AE24" i="4"/>
  <c r="AA25" i="4"/>
  <c r="AB25" i="4"/>
  <c r="AC25" i="4"/>
  <c r="AD25" i="4"/>
  <c r="AE25" i="4"/>
  <c r="AA26" i="4"/>
  <c r="AB26" i="4"/>
  <c r="AC26" i="4"/>
  <c r="AD26" i="4"/>
  <c r="AE26" i="4"/>
  <c r="AA27" i="4"/>
  <c r="AB27" i="4"/>
  <c r="AC27" i="4"/>
  <c r="AD27" i="4"/>
  <c r="AE27" i="4"/>
  <c r="AA28" i="4"/>
  <c r="AB28" i="4"/>
  <c r="AC28" i="4"/>
  <c r="AD28" i="4"/>
  <c r="AE28" i="4"/>
  <c r="AA29" i="4"/>
  <c r="AB29" i="4"/>
  <c r="AC29" i="4"/>
  <c r="AD29" i="4"/>
  <c r="AE29" i="4"/>
  <c r="AA30" i="4"/>
  <c r="AB30" i="4"/>
  <c r="AC30" i="4"/>
  <c r="AD30" i="4"/>
  <c r="AE30" i="4"/>
  <c r="AA31" i="4"/>
  <c r="AB31" i="4"/>
  <c r="AC31" i="4"/>
  <c r="AD31" i="4"/>
  <c r="AE31" i="4"/>
  <c r="AA32" i="4"/>
  <c r="AB32" i="4"/>
  <c r="AC32" i="4"/>
  <c r="AD32" i="4"/>
  <c r="AE32" i="4"/>
  <c r="AA33" i="4"/>
  <c r="AB33" i="4"/>
  <c r="AC33" i="4"/>
  <c r="AD33" i="4"/>
  <c r="AE33" i="4"/>
  <c r="AA34" i="4"/>
  <c r="AB34" i="4"/>
  <c r="AC34" i="4"/>
  <c r="AD34" i="4"/>
  <c r="AE34" i="4"/>
  <c r="AA35" i="4"/>
  <c r="AB35" i="4"/>
  <c r="AC35" i="4"/>
  <c r="AD35" i="4"/>
  <c r="AE35" i="4"/>
  <c r="AA36" i="4"/>
  <c r="AB36" i="4"/>
  <c r="AC36" i="4"/>
  <c r="AD36" i="4"/>
  <c r="AE36" i="4"/>
  <c r="AA37" i="4"/>
  <c r="AB37" i="4"/>
  <c r="AC37" i="4"/>
  <c r="AD37" i="4"/>
  <c r="AE37" i="4"/>
  <c r="AA38" i="4"/>
  <c r="AB38" i="4"/>
  <c r="AC38" i="4"/>
  <c r="AD38" i="4"/>
  <c r="AE38" i="4"/>
  <c r="AA39" i="4"/>
  <c r="AB39" i="4"/>
  <c r="AC39" i="4"/>
  <c r="AD39" i="4"/>
  <c r="AE39" i="4"/>
  <c r="AA40" i="4"/>
  <c r="AB40" i="4"/>
  <c r="AC40" i="4"/>
  <c r="AD40" i="4"/>
  <c r="AE40" i="4"/>
  <c r="AA41" i="4"/>
  <c r="AB41" i="4"/>
  <c r="AC41" i="4"/>
  <c r="AD41" i="4"/>
  <c r="AE41" i="4"/>
  <c r="AA42" i="4"/>
  <c r="AB42" i="4"/>
  <c r="AC42" i="4"/>
  <c r="AD42" i="4"/>
  <c r="AE42" i="4"/>
  <c r="AA43" i="4"/>
  <c r="AB43" i="4"/>
  <c r="AC43" i="4"/>
  <c r="AD43" i="4"/>
  <c r="AE43" i="4"/>
  <c r="AA44" i="4"/>
  <c r="AB44" i="4"/>
  <c r="AC44" i="4"/>
  <c r="AD44" i="4"/>
  <c r="AE44" i="4"/>
  <c r="AA45" i="4"/>
  <c r="AB45" i="4"/>
  <c r="AC45" i="4"/>
  <c r="AD45" i="4"/>
  <c r="AE45" i="4"/>
  <c r="AA46" i="4"/>
  <c r="AB46" i="4"/>
  <c r="AC46" i="4"/>
  <c r="AD46" i="4"/>
  <c r="AE46" i="4"/>
  <c r="AA47" i="4"/>
  <c r="AB47" i="4"/>
  <c r="AC47" i="4"/>
  <c r="AD47" i="4"/>
  <c r="AE47" i="4"/>
  <c r="AA48" i="4"/>
  <c r="AB48" i="4"/>
  <c r="AC48" i="4"/>
  <c r="AD48" i="4"/>
  <c r="AE48" i="4"/>
  <c r="AA49" i="4"/>
  <c r="AB49" i="4"/>
  <c r="AC49" i="4"/>
  <c r="AD49" i="4"/>
  <c r="AE49" i="4"/>
  <c r="AA50" i="4"/>
  <c r="AB50" i="4"/>
  <c r="AC50" i="4"/>
  <c r="AD50" i="4"/>
  <c r="AE50" i="4"/>
  <c r="AA51" i="4"/>
  <c r="AB51" i="4"/>
  <c r="AC51" i="4"/>
  <c r="AD51" i="4"/>
  <c r="AE51" i="4"/>
  <c r="AA52" i="4"/>
  <c r="AB52" i="4"/>
  <c r="AC52" i="4"/>
  <c r="AD52" i="4"/>
  <c r="AE52" i="4"/>
  <c r="AA53" i="4"/>
  <c r="AB53" i="4"/>
  <c r="AC53" i="4"/>
  <c r="AD53" i="4"/>
  <c r="AE53" i="4"/>
  <c r="AA54" i="4"/>
  <c r="AB54" i="4"/>
  <c r="AC54" i="4"/>
  <c r="AD54" i="4"/>
  <c r="AE54" i="4"/>
  <c r="AA55" i="4"/>
  <c r="AB55" i="4"/>
  <c r="AC55" i="4"/>
  <c r="AD55" i="4"/>
  <c r="AE55" i="4"/>
  <c r="AA56" i="4"/>
  <c r="AB56" i="4"/>
  <c r="AC56" i="4"/>
  <c r="AD56" i="4"/>
  <c r="AE56" i="4"/>
  <c r="AA57" i="4"/>
  <c r="AB57" i="4"/>
  <c r="AC57" i="4"/>
  <c r="AD57" i="4"/>
  <c r="AE57" i="4"/>
  <c r="AA58" i="4"/>
  <c r="AB58" i="4"/>
  <c r="AC58" i="4"/>
  <c r="AD58" i="4"/>
  <c r="AE58" i="4"/>
  <c r="AA59" i="4"/>
  <c r="AB59" i="4"/>
  <c r="AC59" i="4"/>
  <c r="AD59" i="4"/>
  <c r="AE59" i="4"/>
  <c r="AA60" i="4"/>
  <c r="AB60" i="4"/>
  <c r="AC60" i="4"/>
  <c r="AD60" i="4"/>
  <c r="AE60" i="4"/>
  <c r="AA61" i="4"/>
  <c r="AB61" i="4"/>
  <c r="AC61" i="4"/>
  <c r="AD61" i="4"/>
  <c r="AE61" i="4"/>
  <c r="AA62" i="4"/>
  <c r="AB62" i="4"/>
  <c r="AC62" i="4"/>
  <c r="AD62" i="4"/>
  <c r="AE62" i="4"/>
  <c r="AA63" i="4"/>
  <c r="AB63" i="4"/>
  <c r="AC63" i="4"/>
  <c r="AD63" i="4"/>
  <c r="AE63" i="4"/>
  <c r="AA64" i="4"/>
  <c r="AB64" i="4"/>
  <c r="AC64" i="4"/>
  <c r="AD64" i="4"/>
  <c r="AE64" i="4"/>
  <c r="AA65" i="4"/>
  <c r="AB65" i="4"/>
  <c r="AC65" i="4"/>
  <c r="AD65" i="4"/>
  <c r="AE65" i="4"/>
  <c r="AA66" i="4"/>
  <c r="AB66" i="4"/>
  <c r="AC66" i="4"/>
  <c r="AD66" i="4"/>
  <c r="AE66" i="4"/>
  <c r="AA67" i="4"/>
  <c r="AB67" i="4"/>
  <c r="AC67" i="4"/>
  <c r="AD67" i="4"/>
  <c r="AE67" i="4"/>
  <c r="AA68" i="4"/>
  <c r="AB68" i="4"/>
  <c r="AC68" i="4"/>
  <c r="AD68" i="4"/>
  <c r="AE68" i="4"/>
  <c r="AA69" i="4"/>
  <c r="AB69" i="4"/>
  <c r="AC69" i="4"/>
  <c r="AD69" i="4"/>
  <c r="AE69" i="4"/>
  <c r="AA70" i="4"/>
  <c r="AB70" i="4"/>
  <c r="AC70" i="4"/>
  <c r="AD70" i="4"/>
  <c r="AE70" i="4"/>
  <c r="AA71" i="4"/>
  <c r="AB71" i="4"/>
  <c r="AC71" i="4"/>
  <c r="AD71" i="4"/>
  <c r="AE71" i="4"/>
  <c r="AA72" i="4"/>
  <c r="AB72" i="4"/>
  <c r="AC72" i="4"/>
  <c r="AD72" i="4"/>
  <c r="AE72" i="4"/>
  <c r="AA73" i="4"/>
  <c r="AB73" i="4"/>
  <c r="AC73" i="4"/>
  <c r="AD73" i="4"/>
  <c r="AE73" i="4"/>
  <c r="AA74" i="4"/>
  <c r="AB74" i="4"/>
  <c r="AC74" i="4"/>
  <c r="AD74" i="4"/>
  <c r="AE74" i="4"/>
  <c r="AA75" i="4"/>
  <c r="AB75" i="4"/>
  <c r="AC75" i="4"/>
  <c r="AD75" i="4"/>
  <c r="AE75" i="4"/>
  <c r="AA76" i="4"/>
  <c r="AB76" i="4"/>
  <c r="AC76" i="4"/>
  <c r="AD76" i="4"/>
  <c r="AE76" i="4"/>
  <c r="AA77" i="4"/>
  <c r="AB77" i="4"/>
  <c r="AC77" i="4"/>
  <c r="AD77" i="4"/>
  <c r="AE77" i="4"/>
  <c r="AA78" i="4"/>
  <c r="AB78" i="4"/>
  <c r="AC78" i="4"/>
  <c r="AD78" i="4"/>
  <c r="AE78" i="4"/>
  <c r="AA79" i="4"/>
  <c r="AB79" i="4"/>
  <c r="AC79" i="4"/>
  <c r="AD79" i="4"/>
  <c r="AE79" i="4"/>
  <c r="AA80" i="4"/>
  <c r="AB80" i="4"/>
  <c r="AC80" i="4"/>
  <c r="AD80" i="4"/>
  <c r="AE80" i="4"/>
  <c r="AA81" i="4"/>
  <c r="AB81" i="4"/>
  <c r="AC81" i="4"/>
  <c r="AD81" i="4"/>
  <c r="AE81" i="4"/>
  <c r="AA82" i="4"/>
  <c r="AB82" i="4"/>
  <c r="AC82" i="4"/>
  <c r="AD82" i="4"/>
  <c r="AE82" i="4"/>
  <c r="AA83" i="4"/>
  <c r="AB83" i="4"/>
  <c r="AC83" i="4"/>
  <c r="AD83" i="4"/>
  <c r="AE83" i="4"/>
  <c r="AA84" i="4"/>
  <c r="AB84" i="4"/>
  <c r="AC84" i="4"/>
  <c r="AD84" i="4"/>
  <c r="AE84" i="4"/>
  <c r="AA85" i="4"/>
  <c r="AB85" i="4"/>
  <c r="AC85" i="4"/>
  <c r="AD85" i="4"/>
  <c r="AE85" i="4"/>
  <c r="AA86" i="4"/>
  <c r="AB86" i="4"/>
  <c r="AC86" i="4"/>
  <c r="AD86" i="4"/>
  <c r="AE86" i="4"/>
  <c r="AA87" i="4"/>
  <c r="AB87" i="4"/>
  <c r="AC87" i="4"/>
  <c r="AD87" i="4"/>
  <c r="AE87" i="4"/>
  <c r="AA88" i="4"/>
  <c r="AB88" i="4"/>
  <c r="AC88" i="4"/>
  <c r="AD88" i="4"/>
  <c r="AE88" i="4"/>
  <c r="AA89" i="4"/>
  <c r="AB89" i="4"/>
  <c r="AC89" i="4"/>
  <c r="AD89" i="4"/>
  <c r="AE89" i="4"/>
  <c r="AA90" i="4"/>
  <c r="AB90" i="4"/>
  <c r="AC90" i="4"/>
  <c r="AD90" i="4"/>
  <c r="AE90" i="4"/>
  <c r="AA91" i="4"/>
  <c r="AB91" i="4"/>
  <c r="AC91" i="4"/>
  <c r="AD91" i="4"/>
  <c r="AE91" i="4"/>
  <c r="AA92" i="4"/>
  <c r="AB92" i="4"/>
  <c r="AC92" i="4"/>
  <c r="AD92" i="4"/>
  <c r="AE92" i="4"/>
  <c r="AA93" i="4"/>
  <c r="AB93" i="4"/>
  <c r="AC93" i="4"/>
  <c r="AD93" i="4"/>
  <c r="AE93" i="4"/>
  <c r="AA94" i="4"/>
  <c r="AB94" i="4"/>
  <c r="AC94" i="4"/>
  <c r="AD94" i="4"/>
  <c r="AE94" i="4"/>
  <c r="AA95" i="4"/>
  <c r="AB95" i="4"/>
  <c r="AC95" i="4"/>
  <c r="AD95" i="4"/>
  <c r="AE95" i="4"/>
  <c r="AA96" i="4"/>
  <c r="AB96" i="4"/>
  <c r="AC96" i="4"/>
  <c r="AD96" i="4"/>
  <c r="AE96" i="4"/>
  <c r="AA97" i="4"/>
  <c r="AB97" i="4"/>
  <c r="AC97" i="4"/>
  <c r="AD97" i="4"/>
  <c r="AE97" i="4"/>
  <c r="AA98" i="4"/>
  <c r="AB98" i="4"/>
  <c r="AC98" i="4"/>
  <c r="AD98" i="4"/>
  <c r="AE98" i="4"/>
  <c r="AA99" i="4"/>
  <c r="AB99" i="4"/>
  <c r="AC99" i="4"/>
  <c r="AD99" i="4"/>
  <c r="AE99" i="4"/>
  <c r="AA100" i="4"/>
  <c r="AB100" i="4"/>
  <c r="AC100" i="4"/>
  <c r="AD100" i="4"/>
  <c r="AE100" i="4"/>
  <c r="AA101" i="4"/>
  <c r="AB101" i="4"/>
  <c r="AC101" i="4"/>
  <c r="AD101" i="4"/>
  <c r="AE101" i="4"/>
  <c r="AA102" i="4"/>
  <c r="AB102" i="4"/>
  <c r="AC102" i="4"/>
  <c r="AD102" i="4"/>
  <c r="AE102" i="4"/>
  <c r="AA103" i="4"/>
  <c r="AB103" i="4"/>
  <c r="AC103" i="4"/>
  <c r="AD103" i="4"/>
  <c r="AE103" i="4"/>
  <c r="AA104" i="4"/>
  <c r="AB104" i="4"/>
  <c r="AC104" i="4"/>
  <c r="AD104" i="4"/>
  <c r="AE104" i="4"/>
  <c r="AA105" i="4"/>
  <c r="AB105" i="4"/>
  <c r="AC105" i="4"/>
  <c r="AD105" i="4"/>
  <c r="AE105" i="4"/>
  <c r="AA106" i="4"/>
  <c r="AB106" i="4"/>
  <c r="AC106" i="4"/>
  <c r="AD106" i="4"/>
  <c r="AE106" i="4"/>
  <c r="AA107" i="4"/>
  <c r="AB107" i="4"/>
  <c r="AC107" i="4"/>
  <c r="AD107" i="4"/>
  <c r="AE107" i="4"/>
  <c r="AA108" i="4"/>
  <c r="AB108" i="4"/>
  <c r="AC108" i="4"/>
  <c r="AD108" i="4"/>
  <c r="AE108" i="4"/>
  <c r="AA109" i="4"/>
  <c r="AB109" i="4"/>
  <c r="AC109" i="4"/>
  <c r="AD109" i="4"/>
  <c r="AE109" i="4"/>
  <c r="AA110" i="4"/>
  <c r="AB110" i="4"/>
  <c r="AC110" i="4"/>
  <c r="AD110" i="4"/>
  <c r="AE110" i="4"/>
  <c r="AA111" i="4"/>
  <c r="AB111" i="4"/>
  <c r="AC111" i="4"/>
  <c r="AD111" i="4"/>
  <c r="AE111" i="4"/>
  <c r="AA112" i="4"/>
  <c r="AB112" i="4"/>
  <c r="AC112" i="4"/>
  <c r="AD112" i="4"/>
  <c r="AE112" i="4"/>
  <c r="AA113" i="4"/>
  <c r="AB113" i="4"/>
  <c r="AC113" i="4"/>
  <c r="AD113" i="4"/>
  <c r="AE113" i="4"/>
  <c r="AA114" i="4"/>
  <c r="AB114" i="4"/>
  <c r="AC114" i="4"/>
  <c r="AD114" i="4"/>
  <c r="AE114" i="4"/>
  <c r="AA115" i="4"/>
  <c r="AB115" i="4"/>
  <c r="AC115" i="4"/>
  <c r="AD115" i="4"/>
  <c r="AE115" i="4"/>
  <c r="AA116" i="4"/>
  <c r="AB116" i="4"/>
  <c r="AC116" i="4"/>
  <c r="AD116" i="4"/>
  <c r="AE116" i="4"/>
  <c r="AA117" i="4"/>
  <c r="AB117" i="4"/>
  <c r="AC117" i="4"/>
  <c r="AD117" i="4"/>
  <c r="AE117" i="4"/>
  <c r="AA118" i="4"/>
  <c r="AB118" i="4"/>
  <c r="AC118" i="4"/>
  <c r="AD118" i="4"/>
  <c r="AE118" i="4"/>
  <c r="AA119" i="4"/>
  <c r="AB119" i="4"/>
  <c r="AC119" i="4"/>
  <c r="AD119" i="4"/>
  <c r="AE119" i="4"/>
  <c r="AA120" i="4"/>
  <c r="AB120" i="4"/>
  <c r="AC120" i="4"/>
  <c r="AD120" i="4"/>
  <c r="AE120" i="4"/>
  <c r="AA121" i="4"/>
  <c r="AB121" i="4"/>
  <c r="AC121" i="4"/>
  <c r="AD121" i="4"/>
  <c r="AE121" i="4"/>
  <c r="AA122" i="4"/>
  <c r="AB122" i="4"/>
  <c r="AC122" i="4"/>
  <c r="AD122" i="4"/>
  <c r="AE122" i="4"/>
  <c r="AA123" i="4"/>
  <c r="AB123" i="4"/>
  <c r="AC123" i="4"/>
  <c r="AD123" i="4"/>
  <c r="AE123" i="4"/>
  <c r="AA124" i="4"/>
  <c r="AB124" i="4"/>
  <c r="AC124" i="4"/>
  <c r="AD124" i="4"/>
  <c r="AE124" i="4"/>
  <c r="AA125" i="4"/>
  <c r="AB125" i="4"/>
  <c r="AC125" i="4"/>
  <c r="AD125" i="4"/>
  <c r="AE125" i="4"/>
  <c r="AA126" i="4"/>
  <c r="AB126" i="4"/>
  <c r="AC126" i="4"/>
  <c r="AD126" i="4"/>
  <c r="AE126" i="4"/>
  <c r="AA127" i="4"/>
  <c r="AB127" i="4"/>
  <c r="AC127" i="4"/>
  <c r="AD127" i="4"/>
  <c r="AE127" i="4"/>
  <c r="AA128" i="4"/>
  <c r="AB128" i="4"/>
  <c r="AC128" i="4"/>
  <c r="AD128" i="4"/>
  <c r="AE128" i="4"/>
  <c r="AA129" i="4"/>
  <c r="AB129" i="4"/>
  <c r="AC129" i="4"/>
  <c r="AD129" i="4"/>
  <c r="AE129" i="4"/>
  <c r="AA130" i="4"/>
  <c r="AB130" i="4"/>
  <c r="AC130" i="4"/>
  <c r="AD130" i="4"/>
  <c r="AE130" i="4"/>
  <c r="AA131" i="4"/>
  <c r="AB131" i="4"/>
  <c r="AC131" i="4"/>
  <c r="AD131" i="4"/>
  <c r="AE131" i="4"/>
  <c r="AA132" i="4"/>
  <c r="AB132" i="4"/>
  <c r="AC132" i="4"/>
  <c r="AD132" i="4"/>
  <c r="AE132" i="4"/>
  <c r="AA133" i="4"/>
  <c r="AB133" i="4"/>
  <c r="AC133" i="4"/>
  <c r="AD133" i="4"/>
  <c r="AE133" i="4"/>
  <c r="AA134" i="4"/>
  <c r="AB134" i="4"/>
  <c r="AC134" i="4"/>
  <c r="AD134" i="4"/>
  <c r="AE134" i="4"/>
  <c r="AA135" i="4"/>
  <c r="AB135" i="4"/>
  <c r="AC135" i="4"/>
  <c r="AD135" i="4"/>
  <c r="AE135" i="4"/>
  <c r="AA136" i="4"/>
  <c r="AB136" i="4"/>
  <c r="AC136" i="4"/>
  <c r="AD136" i="4"/>
  <c r="AE136" i="4"/>
  <c r="AA137" i="4"/>
  <c r="AB137" i="4"/>
  <c r="AC137" i="4"/>
  <c r="AD137" i="4"/>
  <c r="AE137" i="4"/>
  <c r="AA138" i="4"/>
  <c r="AB138" i="4"/>
  <c r="AC138" i="4"/>
  <c r="AD138" i="4"/>
  <c r="AE138" i="4"/>
  <c r="AA139" i="4"/>
  <c r="AB139" i="4"/>
  <c r="AC139" i="4"/>
  <c r="AD139" i="4"/>
  <c r="AE139" i="4"/>
  <c r="AA140" i="4"/>
  <c r="AB140" i="4"/>
  <c r="AC140" i="4"/>
  <c r="AD140" i="4"/>
  <c r="AE140" i="4"/>
  <c r="AA141" i="4"/>
  <c r="AB141" i="4"/>
  <c r="AC141" i="4"/>
  <c r="AD141" i="4"/>
  <c r="AE141" i="4"/>
  <c r="AA142" i="4"/>
  <c r="AB142" i="4"/>
  <c r="AC142" i="4"/>
  <c r="AD142" i="4"/>
  <c r="AE142" i="4"/>
  <c r="AA143" i="4"/>
  <c r="AB143" i="4"/>
  <c r="AC143" i="4"/>
  <c r="AD143" i="4"/>
  <c r="AE143" i="4"/>
  <c r="AA144" i="4"/>
  <c r="AB144" i="4"/>
  <c r="AC144" i="4"/>
  <c r="AD144" i="4"/>
  <c r="AE144" i="4"/>
  <c r="AA145" i="4"/>
  <c r="AB145" i="4"/>
  <c r="AC145" i="4"/>
  <c r="AD145" i="4"/>
  <c r="AE145" i="4"/>
  <c r="AA146" i="4"/>
  <c r="AB146" i="4"/>
  <c r="AC146" i="4"/>
  <c r="AD146" i="4"/>
  <c r="AE146" i="4"/>
  <c r="AA147" i="4"/>
  <c r="AB147" i="4"/>
  <c r="AC147" i="4"/>
  <c r="AD147" i="4"/>
  <c r="AE147" i="4"/>
  <c r="AA148" i="4"/>
  <c r="AB148" i="4"/>
  <c r="AC148" i="4"/>
  <c r="AD148" i="4"/>
  <c r="AE148" i="4"/>
  <c r="AA149" i="4"/>
  <c r="AB149" i="4"/>
  <c r="AC149" i="4"/>
  <c r="AD149" i="4"/>
  <c r="AE149" i="4"/>
  <c r="AA150" i="4"/>
  <c r="AB150" i="4"/>
  <c r="AC150" i="4"/>
  <c r="AD150" i="4"/>
  <c r="AE150" i="4"/>
  <c r="AA151" i="4"/>
  <c r="AB151" i="4"/>
  <c r="AC151" i="4"/>
  <c r="AD151" i="4"/>
  <c r="AE151" i="4"/>
  <c r="AA152" i="4"/>
  <c r="AB152" i="4"/>
  <c r="AC152" i="4"/>
  <c r="AD152" i="4"/>
  <c r="AE152" i="4"/>
  <c r="AA153" i="4"/>
  <c r="AB153" i="4"/>
  <c r="AC153" i="4"/>
  <c r="AD153" i="4"/>
  <c r="AE153" i="4"/>
  <c r="AA154" i="4"/>
  <c r="AB154" i="4"/>
  <c r="AC154" i="4"/>
  <c r="AD154" i="4"/>
  <c r="AE154" i="4"/>
  <c r="AA155" i="4"/>
  <c r="AB155" i="4"/>
  <c r="AC155" i="4"/>
  <c r="AD155" i="4"/>
  <c r="AE155" i="4"/>
  <c r="AA156" i="4"/>
  <c r="AB156" i="4"/>
  <c r="AC156" i="4"/>
  <c r="AD156" i="4"/>
  <c r="AE156" i="4"/>
  <c r="AE7" i="4"/>
  <c r="AD7" i="4"/>
  <c r="AC7" i="4"/>
  <c r="AB7" i="4"/>
  <c r="AA7" i="4"/>
  <c r="G5" i="2"/>
  <c r="G6" i="2" s="1"/>
  <c r="G7" i="2" s="1"/>
  <c r="G8" i="2" s="1"/>
  <c r="G9" i="2" s="1"/>
  <c r="G4" i="2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98" i="4"/>
  <c r="Z99" i="4"/>
  <c r="Z100" i="4"/>
  <c r="Z101" i="4"/>
  <c r="Z102" i="4"/>
  <c r="Z103" i="4"/>
  <c r="Z104" i="4"/>
  <c r="Z105" i="4"/>
  <c r="Z106" i="4"/>
  <c r="Z107" i="4"/>
  <c r="Z108" i="4"/>
  <c r="Z109" i="4"/>
  <c r="Z110" i="4"/>
  <c r="Z111" i="4"/>
  <c r="Z112" i="4"/>
  <c r="Z113" i="4"/>
  <c r="Z114" i="4"/>
  <c r="Z115" i="4"/>
  <c r="Z116" i="4"/>
  <c r="Z117" i="4"/>
  <c r="Z118" i="4"/>
  <c r="Z119" i="4"/>
  <c r="Z120" i="4"/>
  <c r="Z121" i="4"/>
  <c r="Z122" i="4"/>
  <c r="Z123" i="4"/>
  <c r="Z124" i="4"/>
  <c r="Z125" i="4"/>
  <c r="Z126" i="4"/>
  <c r="Z127" i="4"/>
  <c r="Z128" i="4"/>
  <c r="Z129" i="4"/>
  <c r="Z130" i="4"/>
  <c r="Z131" i="4"/>
  <c r="Z132" i="4"/>
  <c r="Z133" i="4"/>
  <c r="Z134" i="4"/>
  <c r="Z135" i="4"/>
  <c r="Z136" i="4"/>
  <c r="Z137" i="4"/>
  <c r="Z138" i="4"/>
  <c r="Z139" i="4"/>
  <c r="Z140" i="4"/>
  <c r="Z141" i="4"/>
  <c r="Z142" i="4"/>
  <c r="Z143" i="4"/>
  <c r="Z144" i="4"/>
  <c r="Z145" i="4"/>
  <c r="Z146" i="4"/>
  <c r="Z147" i="4"/>
  <c r="Z148" i="4"/>
  <c r="Z149" i="4"/>
  <c r="Z150" i="4"/>
  <c r="Z151" i="4"/>
  <c r="Z152" i="4"/>
  <c r="Z153" i="4"/>
  <c r="Z154" i="4"/>
  <c r="Z155" i="4"/>
  <c r="Z156" i="4"/>
  <c r="Z7" i="4"/>
  <c r="V7" i="4"/>
  <c r="U7" i="4" s="1"/>
  <c r="F7" i="4"/>
  <c r="B31" i="6"/>
  <c r="C31" i="6" s="1"/>
  <c r="D31" i="6"/>
  <c r="E31" i="6"/>
  <c r="F31" i="6"/>
  <c r="G31" i="6"/>
  <c r="H31" i="6"/>
  <c r="B32" i="6"/>
  <c r="D32" i="6" s="1"/>
  <c r="C32" i="6"/>
  <c r="O32" i="6" s="1"/>
  <c r="B33" i="6"/>
  <c r="F33" i="6" s="1"/>
  <c r="D33" i="6"/>
  <c r="E33" i="6"/>
  <c r="B34" i="6"/>
  <c r="H34" i="6" s="1"/>
  <c r="F34" i="6"/>
  <c r="G34" i="6"/>
  <c r="B35" i="6"/>
  <c r="D35" i="6"/>
  <c r="E35" i="6"/>
  <c r="F35" i="6"/>
  <c r="G35" i="6"/>
  <c r="H35" i="6"/>
  <c r="B36" i="6"/>
  <c r="B37" i="6"/>
  <c r="C37" i="6" s="1"/>
  <c r="B38" i="6"/>
  <c r="E38" i="6" s="1"/>
  <c r="C38" i="6"/>
  <c r="D38" i="6"/>
  <c r="F38" i="6"/>
  <c r="O38" i="6"/>
  <c r="P38" i="6"/>
  <c r="B39" i="6"/>
  <c r="C39" i="6" s="1"/>
  <c r="D39" i="6"/>
  <c r="E39" i="6"/>
  <c r="F39" i="6"/>
  <c r="G39" i="6"/>
  <c r="H39" i="6"/>
  <c r="B40" i="6"/>
  <c r="D40" i="6" s="1"/>
  <c r="C40" i="6"/>
  <c r="O40" i="6" s="1"/>
  <c r="B41" i="6"/>
  <c r="F41" i="6" s="1"/>
  <c r="D41" i="6"/>
  <c r="E41" i="6"/>
  <c r="B42" i="6"/>
  <c r="H42" i="6" s="1"/>
  <c r="F42" i="6"/>
  <c r="G42" i="6"/>
  <c r="B43" i="6"/>
  <c r="D43" i="6"/>
  <c r="E43" i="6"/>
  <c r="F43" i="6"/>
  <c r="G43" i="6"/>
  <c r="H43" i="6"/>
  <c r="B44" i="6"/>
  <c r="B45" i="6"/>
  <c r="C45" i="6" s="1"/>
  <c r="D45" i="6"/>
  <c r="B46" i="6"/>
  <c r="E46" i="6" s="1"/>
  <c r="C46" i="6"/>
  <c r="D46" i="6"/>
  <c r="F46" i="6"/>
  <c r="O46" i="6"/>
  <c r="P46" i="6"/>
  <c r="B47" i="6"/>
  <c r="C47" i="6"/>
  <c r="P47" i="6" s="1"/>
  <c r="D47" i="6"/>
  <c r="E47" i="6"/>
  <c r="F47" i="6"/>
  <c r="G47" i="6"/>
  <c r="H47" i="6"/>
  <c r="O47" i="6"/>
  <c r="B48" i="6"/>
  <c r="D48" i="6" s="1"/>
  <c r="C48" i="6"/>
  <c r="O48" i="6" s="1"/>
  <c r="B49" i="6"/>
  <c r="F49" i="6" s="1"/>
  <c r="D49" i="6"/>
  <c r="E49" i="6"/>
  <c r="B50" i="6"/>
  <c r="H50" i="6" s="1"/>
  <c r="D50" i="6"/>
  <c r="F50" i="6"/>
  <c r="G50" i="6"/>
  <c r="B51" i="6"/>
  <c r="D51" i="6"/>
  <c r="E51" i="6"/>
  <c r="F51" i="6"/>
  <c r="G51" i="6"/>
  <c r="H51" i="6"/>
  <c r="B52" i="6"/>
  <c r="B53" i="6"/>
  <c r="C53" i="6" s="1"/>
  <c r="D53" i="6"/>
  <c r="B54" i="6"/>
  <c r="E54" i="6" s="1"/>
  <c r="C54" i="6"/>
  <c r="D54" i="6"/>
  <c r="F54" i="6"/>
  <c r="O54" i="6"/>
  <c r="P54" i="6"/>
  <c r="B55" i="6"/>
  <c r="C55" i="6"/>
  <c r="P55" i="6" s="1"/>
  <c r="D55" i="6"/>
  <c r="E55" i="6"/>
  <c r="F55" i="6"/>
  <c r="G55" i="6"/>
  <c r="H55" i="6"/>
  <c r="O55" i="6"/>
  <c r="B56" i="6"/>
  <c r="D56" i="6" s="1"/>
  <c r="C56" i="6"/>
  <c r="O56" i="6" s="1"/>
  <c r="B57" i="6"/>
  <c r="F57" i="6" s="1"/>
  <c r="D57" i="6"/>
  <c r="E57" i="6"/>
  <c r="B58" i="6"/>
  <c r="H58" i="6" s="1"/>
  <c r="D58" i="6"/>
  <c r="F58" i="6"/>
  <c r="G58" i="6"/>
  <c r="B59" i="6"/>
  <c r="D59" i="6"/>
  <c r="E59" i="6"/>
  <c r="F59" i="6"/>
  <c r="G59" i="6"/>
  <c r="H59" i="6"/>
  <c r="C502" i="6"/>
  <c r="B6" i="6"/>
  <c r="C6" i="6" s="1"/>
  <c r="D6" i="6"/>
  <c r="E6" i="6"/>
  <c r="F6" i="6"/>
  <c r="G6" i="6"/>
  <c r="H6" i="6"/>
  <c r="O6" i="6"/>
  <c r="P6" i="6"/>
  <c r="B7" i="6"/>
  <c r="C7" i="6"/>
  <c r="G7" i="6"/>
  <c r="B8" i="6"/>
  <c r="C8" i="6"/>
  <c r="D8" i="6"/>
  <c r="E8" i="6"/>
  <c r="B9" i="6"/>
  <c r="C9" i="6"/>
  <c r="D9" i="6"/>
  <c r="B10" i="6"/>
  <c r="C10" i="6"/>
  <c r="G10" i="6"/>
  <c r="H10" i="6"/>
  <c r="B11" i="6"/>
  <c r="C11" i="6" s="1"/>
  <c r="D11" i="6"/>
  <c r="E11" i="6"/>
  <c r="F11" i="6"/>
  <c r="G11" i="6"/>
  <c r="H11" i="6"/>
  <c r="B12" i="6"/>
  <c r="D12" i="6"/>
  <c r="E12" i="6"/>
  <c r="F12" i="6"/>
  <c r="G12" i="6"/>
  <c r="H12" i="6"/>
  <c r="B13" i="6"/>
  <c r="C13" i="6"/>
  <c r="D13" i="6"/>
  <c r="E13" i="6"/>
  <c r="F13" i="6"/>
  <c r="G13" i="6"/>
  <c r="H13" i="6"/>
  <c r="O13" i="6"/>
  <c r="P13" i="6"/>
  <c r="B14" i="6"/>
  <c r="C14" i="6" s="1"/>
  <c r="D14" i="6"/>
  <c r="E14" i="6"/>
  <c r="F14" i="6"/>
  <c r="G14" i="6"/>
  <c r="H14" i="6"/>
  <c r="B15" i="6"/>
  <c r="H15" i="6"/>
  <c r="B16" i="6"/>
  <c r="C16" i="6"/>
  <c r="B17" i="6"/>
  <c r="C17" i="6"/>
  <c r="D17" i="6"/>
  <c r="E17" i="6"/>
  <c r="F17" i="6"/>
  <c r="G17" i="6"/>
  <c r="O17" i="6"/>
  <c r="P17" i="6"/>
  <c r="B18" i="6"/>
  <c r="C18" i="6"/>
  <c r="D18" i="6"/>
  <c r="E18" i="6"/>
  <c r="O18" i="6"/>
  <c r="P18" i="6"/>
  <c r="B19" i="6"/>
  <c r="H19" i="6" s="1"/>
  <c r="C19" i="6"/>
  <c r="E19" i="6"/>
  <c r="F19" i="6"/>
  <c r="G19" i="6"/>
  <c r="B20" i="6"/>
  <c r="C20" i="6"/>
  <c r="D20" i="6"/>
  <c r="E20" i="6"/>
  <c r="F20" i="6"/>
  <c r="G20" i="6"/>
  <c r="H20" i="6"/>
  <c r="B21" i="6"/>
  <c r="C21" i="6"/>
  <c r="D21" i="6"/>
  <c r="E21" i="6"/>
  <c r="F21" i="6"/>
  <c r="G21" i="6"/>
  <c r="H21" i="6"/>
  <c r="B22" i="6"/>
  <c r="C22" i="6"/>
  <c r="D22" i="6"/>
  <c r="E22" i="6"/>
  <c r="F22" i="6"/>
  <c r="G22" i="6"/>
  <c r="H22" i="6"/>
  <c r="O22" i="6"/>
  <c r="P22" i="6"/>
  <c r="B23" i="6"/>
  <c r="C23" i="6" s="1"/>
  <c r="H23" i="6"/>
  <c r="O23" i="6"/>
  <c r="P23" i="6"/>
  <c r="B24" i="6"/>
  <c r="B25" i="6"/>
  <c r="C25" i="6"/>
  <c r="D25" i="6"/>
  <c r="E25" i="6"/>
  <c r="F25" i="6"/>
  <c r="G25" i="6"/>
  <c r="O25" i="6"/>
  <c r="P25" i="6"/>
  <c r="B26" i="6"/>
  <c r="C26" i="6" s="1"/>
  <c r="P26" i="6" s="1"/>
  <c r="D26" i="6"/>
  <c r="E26" i="6"/>
  <c r="F26" i="6"/>
  <c r="O26" i="6"/>
  <c r="B27" i="6"/>
  <c r="C27" i="6"/>
  <c r="B28" i="6"/>
  <c r="C28" i="6"/>
  <c r="D28" i="6"/>
  <c r="E28" i="6"/>
  <c r="F28" i="6"/>
  <c r="G28" i="6"/>
  <c r="H28" i="6"/>
  <c r="B29" i="6"/>
  <c r="C29" i="6"/>
  <c r="D29" i="6"/>
  <c r="E29" i="6"/>
  <c r="F29" i="6"/>
  <c r="G29" i="6"/>
  <c r="H29" i="6"/>
  <c r="B30" i="6"/>
  <c r="C30" i="6"/>
  <c r="D30" i="6"/>
  <c r="E30" i="6"/>
  <c r="F30" i="6"/>
  <c r="G30" i="6"/>
  <c r="H30" i="6"/>
  <c r="O30" i="6"/>
  <c r="P30" i="6"/>
  <c r="B60" i="6"/>
  <c r="B61" i="6"/>
  <c r="C61" i="6"/>
  <c r="D61" i="6"/>
  <c r="E61" i="6"/>
  <c r="F61" i="6"/>
  <c r="G61" i="6"/>
  <c r="H61" i="6"/>
  <c r="O61" i="6"/>
  <c r="P61" i="6"/>
  <c r="B62" i="6"/>
  <c r="C62" i="6"/>
  <c r="P62" i="6" s="1"/>
  <c r="D62" i="6"/>
  <c r="E62" i="6"/>
  <c r="F62" i="6"/>
  <c r="G62" i="6"/>
  <c r="H62" i="6"/>
  <c r="O62" i="6"/>
  <c r="B63" i="6"/>
  <c r="C63" i="6" s="1"/>
  <c r="F63" i="6"/>
  <c r="B64" i="6"/>
  <c r="C64" i="6" s="1"/>
  <c r="G64" i="6"/>
  <c r="H64" i="6"/>
  <c r="O64" i="6"/>
  <c r="P64" i="6"/>
  <c r="B65" i="6"/>
  <c r="C65" i="6"/>
  <c r="D65" i="6"/>
  <c r="E65" i="6"/>
  <c r="F65" i="6"/>
  <c r="G65" i="6"/>
  <c r="B66" i="6"/>
  <c r="D66" i="6"/>
  <c r="E66" i="6"/>
  <c r="F66" i="6"/>
  <c r="G66" i="6"/>
  <c r="H66" i="6"/>
  <c r="B67" i="6"/>
  <c r="C67" i="6"/>
  <c r="D67" i="6"/>
  <c r="E67" i="6"/>
  <c r="F67" i="6"/>
  <c r="G67" i="6"/>
  <c r="H67" i="6"/>
  <c r="O67" i="6"/>
  <c r="P67" i="6"/>
  <c r="B68" i="6"/>
  <c r="D68" i="6"/>
  <c r="H68" i="6"/>
  <c r="B69" i="6"/>
  <c r="G69" i="6"/>
  <c r="B70" i="6"/>
  <c r="C70" i="6"/>
  <c r="D70" i="6"/>
  <c r="E70" i="6"/>
  <c r="F70" i="6"/>
  <c r="G70" i="6"/>
  <c r="H70" i="6"/>
  <c r="B71" i="6"/>
  <c r="C71" i="6"/>
  <c r="H71" i="6"/>
  <c r="B72" i="6"/>
  <c r="C72" i="6"/>
  <c r="D72" i="6"/>
  <c r="E72" i="6"/>
  <c r="G72" i="6"/>
  <c r="H72" i="6"/>
  <c r="B73" i="6"/>
  <c r="H73" i="6" s="1"/>
  <c r="C73" i="6"/>
  <c r="D73" i="6"/>
  <c r="E73" i="6"/>
  <c r="F73" i="6"/>
  <c r="G73" i="6"/>
  <c r="O73" i="6"/>
  <c r="P73" i="6"/>
  <c r="B74" i="6"/>
  <c r="B75" i="6"/>
  <c r="E75" i="6" s="1"/>
  <c r="B76" i="6"/>
  <c r="C76" i="6"/>
  <c r="O76" i="6" s="1"/>
  <c r="D76" i="6"/>
  <c r="E76" i="6"/>
  <c r="F76" i="6"/>
  <c r="G76" i="6"/>
  <c r="H76" i="6"/>
  <c r="P76" i="6"/>
  <c r="B77" i="6"/>
  <c r="C77" i="6" s="1"/>
  <c r="D77" i="6"/>
  <c r="E77" i="6"/>
  <c r="F77" i="6"/>
  <c r="G77" i="6"/>
  <c r="H77" i="6"/>
  <c r="B78" i="6"/>
  <c r="C78" i="6"/>
  <c r="D78" i="6"/>
  <c r="E78" i="6"/>
  <c r="F78" i="6"/>
  <c r="G78" i="6"/>
  <c r="H78" i="6"/>
  <c r="B79" i="6"/>
  <c r="D79" i="6" s="1"/>
  <c r="C79" i="6"/>
  <c r="E79" i="6"/>
  <c r="F79" i="6"/>
  <c r="G79" i="6"/>
  <c r="H79" i="6"/>
  <c r="O79" i="6"/>
  <c r="P79" i="6"/>
  <c r="B80" i="6"/>
  <c r="C80" i="6"/>
  <c r="P80" i="6" s="1"/>
  <c r="D80" i="6"/>
  <c r="O80" i="6"/>
  <c r="B81" i="6"/>
  <c r="C81" i="6"/>
  <c r="P81" i="6" s="1"/>
  <c r="D81" i="6"/>
  <c r="E81" i="6"/>
  <c r="F81" i="6"/>
  <c r="G81" i="6"/>
  <c r="O81" i="6"/>
  <c r="B82" i="6"/>
  <c r="B83" i="6"/>
  <c r="C83" i="6" s="1"/>
  <c r="F83" i="6"/>
  <c r="H83" i="6"/>
  <c r="B84" i="6"/>
  <c r="C84" i="6" s="1"/>
  <c r="O84" i="6" s="1"/>
  <c r="D84" i="6"/>
  <c r="E84" i="6"/>
  <c r="F84" i="6"/>
  <c r="G84" i="6"/>
  <c r="H84" i="6"/>
  <c r="P84" i="6"/>
  <c r="B85" i="6"/>
  <c r="C85" i="6"/>
  <c r="G85" i="6"/>
  <c r="B86" i="6"/>
  <c r="C86" i="6"/>
  <c r="D86" i="6"/>
  <c r="E86" i="6"/>
  <c r="F86" i="6"/>
  <c r="G86" i="6"/>
  <c r="H86" i="6"/>
  <c r="B87" i="6"/>
  <c r="B88" i="6"/>
  <c r="C88" i="6" s="1"/>
  <c r="O88" i="6" s="1"/>
  <c r="D88" i="6"/>
  <c r="E88" i="6"/>
  <c r="G88" i="6"/>
  <c r="H88" i="6"/>
  <c r="P88" i="6"/>
  <c r="B89" i="6"/>
  <c r="C89" i="6"/>
  <c r="P89" i="6" s="1"/>
  <c r="E89" i="6"/>
  <c r="F89" i="6"/>
  <c r="B90" i="6"/>
  <c r="C90" i="6"/>
  <c r="D90" i="6"/>
  <c r="E90" i="6"/>
  <c r="F90" i="6"/>
  <c r="G90" i="6"/>
  <c r="H90" i="6"/>
  <c r="O90" i="6"/>
  <c r="P90" i="6"/>
  <c r="B91" i="6"/>
  <c r="C91" i="6"/>
  <c r="G91" i="6"/>
  <c r="B92" i="6"/>
  <c r="B93" i="6"/>
  <c r="C93" i="6"/>
  <c r="D93" i="6"/>
  <c r="E93" i="6"/>
  <c r="G93" i="6"/>
  <c r="H93" i="6"/>
  <c r="B94" i="6"/>
  <c r="C94" i="6"/>
  <c r="O94" i="6" s="1"/>
  <c r="D94" i="6"/>
  <c r="E94" i="6"/>
  <c r="F94" i="6"/>
  <c r="G94" i="6"/>
  <c r="H94" i="6"/>
  <c r="P94" i="6"/>
  <c r="B95" i="6"/>
  <c r="C95" i="6"/>
  <c r="P95" i="6" s="1"/>
  <c r="G95" i="6"/>
  <c r="O95" i="6"/>
  <c r="B96" i="6"/>
  <c r="F96" i="6" s="1"/>
  <c r="C96" i="6"/>
  <c r="D96" i="6"/>
  <c r="E96" i="6"/>
  <c r="G96" i="6"/>
  <c r="H96" i="6"/>
  <c r="O96" i="6"/>
  <c r="P96" i="6"/>
  <c r="B97" i="6"/>
  <c r="B98" i="6"/>
  <c r="C98" i="6"/>
  <c r="O98" i="6" s="1"/>
  <c r="D98" i="6"/>
  <c r="E98" i="6"/>
  <c r="F98" i="6"/>
  <c r="P98" i="6"/>
  <c r="B99" i="6"/>
  <c r="D99" i="6"/>
  <c r="B100" i="6"/>
  <c r="C100" i="6"/>
  <c r="F100" i="6"/>
  <c r="G100" i="6"/>
  <c r="B101" i="6"/>
  <c r="C101" i="6"/>
  <c r="D101" i="6"/>
  <c r="E101" i="6"/>
  <c r="F101" i="6"/>
  <c r="G101" i="6"/>
  <c r="H101" i="6"/>
  <c r="O101" i="6"/>
  <c r="P101" i="6"/>
  <c r="B102" i="6"/>
  <c r="C102" i="6"/>
  <c r="D102" i="6"/>
  <c r="E102" i="6"/>
  <c r="F102" i="6"/>
  <c r="G102" i="6"/>
  <c r="H102" i="6"/>
  <c r="O102" i="6"/>
  <c r="P102" i="6"/>
  <c r="B103" i="6"/>
  <c r="B104" i="6"/>
  <c r="C104" i="6"/>
  <c r="D104" i="6"/>
  <c r="G104" i="6"/>
  <c r="B105" i="6"/>
  <c r="D105" i="6" s="1"/>
  <c r="C105" i="6"/>
  <c r="B106" i="6"/>
  <c r="C106" i="6" s="1"/>
  <c r="O106" i="6" s="1"/>
  <c r="G106" i="6"/>
  <c r="H106" i="6"/>
  <c r="P106" i="6"/>
  <c r="B107" i="6"/>
  <c r="C107" i="6"/>
  <c r="D107" i="6"/>
  <c r="E107" i="6"/>
  <c r="F107" i="6"/>
  <c r="G107" i="6"/>
  <c r="H107" i="6"/>
  <c r="B108" i="6"/>
  <c r="G108" i="6"/>
  <c r="B109" i="6"/>
  <c r="C109" i="6"/>
  <c r="D109" i="6"/>
  <c r="E109" i="6"/>
  <c r="G109" i="6"/>
  <c r="O109" i="6"/>
  <c r="P109" i="6"/>
  <c r="B110" i="6"/>
  <c r="C110" i="6"/>
  <c r="O110" i="6" s="1"/>
  <c r="D110" i="6"/>
  <c r="E110" i="6"/>
  <c r="F110" i="6"/>
  <c r="G110" i="6"/>
  <c r="H110" i="6"/>
  <c r="P110" i="6"/>
  <c r="B111" i="6"/>
  <c r="C111" i="6"/>
  <c r="F111" i="6"/>
  <c r="B112" i="6"/>
  <c r="C112" i="6"/>
  <c r="H112" i="6"/>
  <c r="B113" i="6"/>
  <c r="H113" i="6" s="1"/>
  <c r="C113" i="6"/>
  <c r="D113" i="6"/>
  <c r="E113" i="6"/>
  <c r="F113" i="6"/>
  <c r="G113" i="6"/>
  <c r="O113" i="6"/>
  <c r="P113" i="6"/>
  <c r="B114" i="6"/>
  <c r="C114" i="6"/>
  <c r="D114" i="6"/>
  <c r="F114" i="6"/>
  <c r="G114" i="6"/>
  <c r="H114" i="6"/>
  <c r="O114" i="6"/>
  <c r="P114" i="6"/>
  <c r="B115" i="6"/>
  <c r="D115" i="6" s="1"/>
  <c r="B116" i="6"/>
  <c r="D116" i="6"/>
  <c r="E116" i="6"/>
  <c r="F116" i="6"/>
  <c r="H116" i="6"/>
  <c r="B117" i="6"/>
  <c r="D117" i="6"/>
  <c r="F117" i="6"/>
  <c r="H117" i="6"/>
  <c r="B118" i="6"/>
  <c r="C118" i="6"/>
  <c r="D118" i="6"/>
  <c r="E118" i="6"/>
  <c r="F118" i="6"/>
  <c r="G118" i="6"/>
  <c r="H118" i="6"/>
  <c r="B119" i="6"/>
  <c r="D119" i="6" s="1"/>
  <c r="C119" i="6"/>
  <c r="E119" i="6"/>
  <c r="F119" i="6"/>
  <c r="G119" i="6"/>
  <c r="H119" i="6"/>
  <c r="O119" i="6"/>
  <c r="P119" i="6"/>
  <c r="B120" i="6"/>
  <c r="H120" i="6"/>
  <c r="B121" i="6"/>
  <c r="E121" i="6"/>
  <c r="H121" i="6"/>
  <c r="B122" i="6"/>
  <c r="C122" i="6"/>
  <c r="O122" i="6" s="1"/>
  <c r="E122" i="6"/>
  <c r="F122" i="6"/>
  <c r="G122" i="6"/>
  <c r="H122" i="6"/>
  <c r="P122" i="6"/>
  <c r="B123" i="6"/>
  <c r="C123" i="6"/>
  <c r="O123" i="6" s="1"/>
  <c r="D123" i="6"/>
  <c r="F123" i="6"/>
  <c r="P123" i="6"/>
  <c r="B124" i="6"/>
  <c r="C124" i="6"/>
  <c r="D124" i="6"/>
  <c r="E124" i="6"/>
  <c r="F124" i="6"/>
  <c r="G124" i="6"/>
  <c r="H124" i="6"/>
  <c r="O124" i="6"/>
  <c r="P124" i="6"/>
  <c r="B125" i="6"/>
  <c r="C125" i="6" s="1"/>
  <c r="F125" i="6"/>
  <c r="G125" i="6"/>
  <c r="B126" i="6"/>
  <c r="H126" i="6" s="1"/>
  <c r="C126" i="6"/>
  <c r="D126" i="6"/>
  <c r="E126" i="6"/>
  <c r="F126" i="6"/>
  <c r="G126" i="6"/>
  <c r="B127" i="6"/>
  <c r="C127" i="6" s="1"/>
  <c r="D127" i="6"/>
  <c r="E127" i="6"/>
  <c r="F127" i="6"/>
  <c r="G127" i="6"/>
  <c r="H127" i="6"/>
  <c r="O127" i="6"/>
  <c r="P127" i="6"/>
  <c r="B128" i="6"/>
  <c r="D128" i="6" s="1"/>
  <c r="B129" i="6"/>
  <c r="G129" i="6" s="1"/>
  <c r="C129" i="6"/>
  <c r="O129" i="6" s="1"/>
  <c r="D129" i="6"/>
  <c r="E129" i="6"/>
  <c r="F129" i="6"/>
  <c r="H129" i="6"/>
  <c r="B130" i="6"/>
  <c r="D130" i="6"/>
  <c r="E130" i="6"/>
  <c r="F130" i="6"/>
  <c r="G130" i="6"/>
  <c r="B131" i="6"/>
  <c r="B132" i="6"/>
  <c r="D132" i="6"/>
  <c r="B133" i="6"/>
  <c r="C133" i="6"/>
  <c r="B134" i="6"/>
  <c r="C134" i="6"/>
  <c r="E134" i="6"/>
  <c r="G134" i="6"/>
  <c r="H134" i="6"/>
  <c r="B135" i="6"/>
  <c r="E135" i="6" s="1"/>
  <c r="F135" i="6"/>
  <c r="B136" i="6"/>
  <c r="B137" i="6"/>
  <c r="D137" i="6" s="1"/>
  <c r="C137" i="6"/>
  <c r="P137" i="6" s="1"/>
  <c r="E137" i="6"/>
  <c r="F137" i="6"/>
  <c r="O137" i="6"/>
  <c r="B138" i="6"/>
  <c r="B139" i="6"/>
  <c r="C139" i="6"/>
  <c r="D139" i="6"/>
  <c r="E139" i="6"/>
  <c r="F139" i="6"/>
  <c r="G139" i="6"/>
  <c r="H139" i="6"/>
  <c r="B140" i="6"/>
  <c r="E140" i="6"/>
  <c r="G140" i="6"/>
  <c r="H140" i="6"/>
  <c r="B141" i="6"/>
  <c r="D141" i="6"/>
  <c r="E141" i="6"/>
  <c r="F141" i="6"/>
  <c r="B142" i="6"/>
  <c r="C142" i="6"/>
  <c r="D142" i="6"/>
  <c r="B143" i="6"/>
  <c r="E143" i="6"/>
  <c r="F143" i="6"/>
  <c r="H143" i="6"/>
  <c r="B144" i="6"/>
  <c r="B145" i="6"/>
  <c r="B146" i="6"/>
  <c r="D146" i="6" s="1"/>
  <c r="F146" i="6"/>
  <c r="G146" i="6"/>
  <c r="H146" i="6"/>
  <c r="B147" i="6"/>
  <c r="C147" i="6"/>
  <c r="E147" i="6"/>
  <c r="F147" i="6"/>
  <c r="H147" i="6"/>
  <c r="B148" i="6"/>
  <c r="D148" i="6"/>
  <c r="F148" i="6"/>
  <c r="H148" i="6"/>
  <c r="B149" i="6"/>
  <c r="C149" i="6"/>
  <c r="P149" i="6" s="1"/>
  <c r="E149" i="6"/>
  <c r="F149" i="6"/>
  <c r="H149" i="6"/>
  <c r="O149" i="6"/>
  <c r="B150" i="6"/>
  <c r="C150" i="6"/>
  <c r="D150" i="6"/>
  <c r="E150" i="6"/>
  <c r="B151" i="6"/>
  <c r="C151" i="6"/>
  <c r="B152" i="6"/>
  <c r="C152" i="6"/>
  <c r="D152" i="6"/>
  <c r="E152" i="6"/>
  <c r="F152" i="6"/>
  <c r="G152" i="6"/>
  <c r="H152" i="6"/>
  <c r="B153" i="6"/>
  <c r="B154" i="6"/>
  <c r="D154" i="6"/>
  <c r="F154" i="6"/>
  <c r="B155" i="6"/>
  <c r="H155" i="6" s="1"/>
  <c r="C155" i="6"/>
  <c r="D155" i="6"/>
  <c r="B156" i="6"/>
  <c r="D156" i="6" s="1"/>
  <c r="F156" i="6"/>
  <c r="G156" i="6"/>
  <c r="H156" i="6"/>
  <c r="B157" i="6"/>
  <c r="E157" i="6" s="1"/>
  <c r="C157" i="6"/>
  <c r="O157" i="6" s="1"/>
  <c r="D157" i="6"/>
  <c r="G157" i="6"/>
  <c r="P157" i="6"/>
  <c r="B158" i="6"/>
  <c r="C158" i="6"/>
  <c r="P158" i="6" s="1"/>
  <c r="D158" i="6"/>
  <c r="E158" i="6"/>
  <c r="F158" i="6"/>
  <c r="G158" i="6"/>
  <c r="H158" i="6"/>
  <c r="O158" i="6"/>
  <c r="B159" i="6"/>
  <c r="C159" i="6"/>
  <c r="P159" i="6" s="1"/>
  <c r="D159" i="6"/>
  <c r="E159" i="6"/>
  <c r="F159" i="6"/>
  <c r="G159" i="6"/>
  <c r="H159" i="6"/>
  <c r="O159" i="6"/>
  <c r="B160" i="6"/>
  <c r="C160" i="6"/>
  <c r="D160" i="6"/>
  <c r="F160" i="6"/>
  <c r="G160" i="6"/>
  <c r="O160" i="6"/>
  <c r="P160" i="6"/>
  <c r="B161" i="6"/>
  <c r="D161" i="6"/>
  <c r="F161" i="6"/>
  <c r="B162" i="6"/>
  <c r="C162" i="6"/>
  <c r="D162" i="6"/>
  <c r="E162" i="6"/>
  <c r="F162" i="6"/>
  <c r="G162" i="6"/>
  <c r="H162" i="6"/>
  <c r="O162" i="6"/>
  <c r="P162" i="6"/>
  <c r="B163" i="6"/>
  <c r="C163" i="6" s="1"/>
  <c r="D163" i="6"/>
  <c r="E163" i="6"/>
  <c r="B164" i="6"/>
  <c r="D164" i="6"/>
  <c r="F164" i="6"/>
  <c r="G164" i="6"/>
  <c r="H164" i="6"/>
  <c r="B165" i="6"/>
  <c r="D165" i="6" s="1"/>
  <c r="H165" i="6"/>
  <c r="B166" i="6"/>
  <c r="C166" i="6"/>
  <c r="O166" i="6" s="1"/>
  <c r="D166" i="6"/>
  <c r="E166" i="6"/>
  <c r="F166" i="6"/>
  <c r="G166" i="6"/>
  <c r="H166" i="6"/>
  <c r="B167" i="6"/>
  <c r="F167" i="6"/>
  <c r="B168" i="6"/>
  <c r="C168" i="6"/>
  <c r="D168" i="6"/>
  <c r="G168" i="6"/>
  <c r="H168" i="6"/>
  <c r="B169" i="6"/>
  <c r="D169" i="6"/>
  <c r="E169" i="6"/>
  <c r="F169" i="6"/>
  <c r="G169" i="6"/>
  <c r="B170" i="6"/>
  <c r="C170" i="6" s="1"/>
  <c r="D170" i="6"/>
  <c r="F170" i="6"/>
  <c r="B171" i="6"/>
  <c r="C171" i="6"/>
  <c r="P171" i="6" s="1"/>
  <c r="D171" i="6"/>
  <c r="F171" i="6"/>
  <c r="G171" i="6"/>
  <c r="H171" i="6"/>
  <c r="O171" i="6"/>
  <c r="B172" i="6"/>
  <c r="C172" i="6" s="1"/>
  <c r="E172" i="6"/>
  <c r="F172" i="6"/>
  <c r="G172" i="6"/>
  <c r="H172" i="6"/>
  <c r="B173" i="6"/>
  <c r="C173" i="6"/>
  <c r="P173" i="6" s="1"/>
  <c r="D173" i="6"/>
  <c r="E173" i="6"/>
  <c r="F173" i="6"/>
  <c r="G173" i="6"/>
  <c r="H173" i="6"/>
  <c r="O173" i="6"/>
  <c r="B174" i="6"/>
  <c r="C174" i="6"/>
  <c r="D174" i="6"/>
  <c r="E174" i="6"/>
  <c r="F174" i="6"/>
  <c r="G174" i="6"/>
  <c r="H174" i="6"/>
  <c r="O174" i="6"/>
  <c r="P174" i="6"/>
  <c r="B175" i="6"/>
  <c r="F175" i="6"/>
  <c r="H175" i="6"/>
  <c r="B176" i="6"/>
  <c r="C176" i="6" s="1"/>
  <c r="P176" i="6" s="1"/>
  <c r="D176" i="6"/>
  <c r="E176" i="6"/>
  <c r="G176" i="6"/>
  <c r="O176" i="6"/>
  <c r="B177" i="6"/>
  <c r="C177" i="6"/>
  <c r="P177" i="6" s="1"/>
  <c r="O177" i="6"/>
  <c r="B178" i="6"/>
  <c r="C178" i="6"/>
  <c r="O178" i="6" s="1"/>
  <c r="D178" i="6"/>
  <c r="E178" i="6"/>
  <c r="F178" i="6"/>
  <c r="G178" i="6"/>
  <c r="H178" i="6"/>
  <c r="P178" i="6"/>
  <c r="B179" i="6"/>
  <c r="C179" i="6"/>
  <c r="D179" i="6"/>
  <c r="E179" i="6"/>
  <c r="F179" i="6"/>
  <c r="G179" i="6"/>
  <c r="H179" i="6"/>
  <c r="B180" i="6"/>
  <c r="D180" i="6"/>
  <c r="F180" i="6"/>
  <c r="G180" i="6"/>
  <c r="H180" i="6"/>
  <c r="B181" i="6"/>
  <c r="C181" i="6"/>
  <c r="B182" i="6"/>
  <c r="C182" i="6"/>
  <c r="D182" i="6"/>
  <c r="E182" i="6"/>
  <c r="F182" i="6"/>
  <c r="G182" i="6"/>
  <c r="H182" i="6"/>
  <c r="B183" i="6"/>
  <c r="C183" i="6"/>
  <c r="F183" i="6"/>
  <c r="G183" i="6"/>
  <c r="B184" i="6"/>
  <c r="F184" i="6" s="1"/>
  <c r="C184" i="6"/>
  <c r="D184" i="6"/>
  <c r="E184" i="6"/>
  <c r="G184" i="6"/>
  <c r="H184" i="6"/>
  <c r="B185" i="6"/>
  <c r="H185" i="6" s="1"/>
  <c r="C185" i="6"/>
  <c r="D185" i="6"/>
  <c r="E185" i="6"/>
  <c r="F185" i="6"/>
  <c r="G185" i="6"/>
  <c r="O185" i="6"/>
  <c r="P185" i="6"/>
  <c r="B186" i="6"/>
  <c r="G186" i="6" s="1"/>
  <c r="D186" i="6"/>
  <c r="F186" i="6"/>
  <c r="H186" i="6"/>
  <c r="B187" i="6"/>
  <c r="C187" i="6"/>
  <c r="D187" i="6"/>
  <c r="E187" i="6"/>
  <c r="G187" i="6"/>
  <c r="B188" i="6"/>
  <c r="C188" i="6"/>
  <c r="O188" i="6" s="1"/>
  <c r="D188" i="6"/>
  <c r="E188" i="6"/>
  <c r="F188" i="6"/>
  <c r="G188" i="6"/>
  <c r="H188" i="6"/>
  <c r="P188" i="6"/>
  <c r="B189" i="6"/>
  <c r="C189" i="6"/>
  <c r="D189" i="6"/>
  <c r="B190" i="6"/>
  <c r="C190" i="6"/>
  <c r="O190" i="6" s="1"/>
  <c r="D190" i="6"/>
  <c r="E190" i="6"/>
  <c r="F190" i="6"/>
  <c r="G190" i="6"/>
  <c r="H190" i="6"/>
  <c r="P190" i="6"/>
  <c r="B191" i="6"/>
  <c r="D191" i="6" s="1"/>
  <c r="C191" i="6"/>
  <c r="E191" i="6"/>
  <c r="F191" i="6"/>
  <c r="G191" i="6"/>
  <c r="H191" i="6"/>
  <c r="B192" i="6"/>
  <c r="D192" i="6"/>
  <c r="G192" i="6"/>
  <c r="H192" i="6"/>
  <c r="B193" i="6"/>
  <c r="C193" i="6"/>
  <c r="O193" i="6" s="1"/>
  <c r="D193" i="6"/>
  <c r="P193" i="6"/>
  <c r="B194" i="6"/>
  <c r="E194" i="6" s="1"/>
  <c r="C194" i="6"/>
  <c r="D194" i="6"/>
  <c r="F194" i="6"/>
  <c r="G194" i="6"/>
  <c r="H194" i="6"/>
  <c r="B195" i="6"/>
  <c r="C195" i="6" s="1"/>
  <c r="P195" i="6" s="1"/>
  <c r="D195" i="6"/>
  <c r="E195" i="6"/>
  <c r="F195" i="6"/>
  <c r="G195" i="6"/>
  <c r="H195" i="6"/>
  <c r="O195" i="6"/>
  <c r="B196" i="6"/>
  <c r="C196" i="6"/>
  <c r="O196" i="6" s="1"/>
  <c r="G196" i="6"/>
  <c r="H196" i="6"/>
  <c r="P196" i="6"/>
  <c r="B197" i="6"/>
  <c r="C197" i="6"/>
  <c r="D197" i="6"/>
  <c r="E197" i="6"/>
  <c r="F197" i="6"/>
  <c r="G197" i="6"/>
  <c r="H197" i="6"/>
  <c r="B198" i="6"/>
  <c r="C198" i="6"/>
  <c r="P198" i="6" s="1"/>
  <c r="D198" i="6"/>
  <c r="E198" i="6"/>
  <c r="F198" i="6"/>
  <c r="G198" i="6"/>
  <c r="H198" i="6"/>
  <c r="O198" i="6"/>
  <c r="B199" i="6"/>
  <c r="C199" i="6" s="1"/>
  <c r="F199" i="6"/>
  <c r="H199" i="6"/>
  <c r="B200" i="6"/>
  <c r="C200" i="6"/>
  <c r="D200" i="6"/>
  <c r="E200" i="6"/>
  <c r="G200" i="6"/>
  <c r="H200" i="6"/>
  <c r="B201" i="6"/>
  <c r="C201" i="6"/>
  <c r="D201" i="6"/>
  <c r="B202" i="6"/>
  <c r="C202" i="6"/>
  <c r="D202" i="6"/>
  <c r="E202" i="6"/>
  <c r="F202" i="6"/>
  <c r="G202" i="6"/>
  <c r="H202" i="6"/>
  <c r="B203" i="6"/>
  <c r="C203" i="6"/>
  <c r="D203" i="6"/>
  <c r="E203" i="6"/>
  <c r="F203" i="6"/>
  <c r="G203" i="6"/>
  <c r="H203" i="6"/>
  <c r="B204" i="6"/>
  <c r="C204" i="6"/>
  <c r="D204" i="6"/>
  <c r="F204" i="6"/>
  <c r="H204" i="6"/>
  <c r="B205" i="6"/>
  <c r="C205" i="6"/>
  <c r="P205" i="6" s="1"/>
  <c r="D205" i="6"/>
  <c r="O205" i="6"/>
  <c r="B206" i="6"/>
  <c r="C206" i="6"/>
  <c r="D206" i="6"/>
  <c r="E206" i="6"/>
  <c r="F206" i="6"/>
  <c r="G206" i="6"/>
  <c r="H206" i="6"/>
  <c r="O206" i="6"/>
  <c r="P206" i="6"/>
  <c r="B207" i="6"/>
  <c r="C207" i="6" s="1"/>
  <c r="B208" i="6"/>
  <c r="F208" i="6" s="1"/>
  <c r="C208" i="6"/>
  <c r="D208" i="6"/>
  <c r="E208" i="6"/>
  <c r="G208" i="6"/>
  <c r="H208" i="6"/>
  <c r="O208" i="6"/>
  <c r="P208" i="6"/>
  <c r="B209" i="6"/>
  <c r="H209" i="6" s="1"/>
  <c r="C209" i="6"/>
  <c r="D209" i="6"/>
  <c r="E209" i="6"/>
  <c r="F209" i="6"/>
  <c r="G209" i="6"/>
  <c r="O209" i="6"/>
  <c r="P209" i="6"/>
  <c r="B210" i="6"/>
  <c r="C210" i="6"/>
  <c r="D210" i="6"/>
  <c r="B211" i="6"/>
  <c r="C211" i="6"/>
  <c r="D211" i="6"/>
  <c r="E211" i="6"/>
  <c r="G211" i="6"/>
  <c r="B212" i="6"/>
  <c r="C212" i="6"/>
  <c r="D212" i="6"/>
  <c r="E212" i="6"/>
  <c r="F212" i="6"/>
  <c r="G212" i="6"/>
  <c r="H212" i="6"/>
  <c r="B213" i="6"/>
  <c r="C213" i="6"/>
  <c r="D213" i="6"/>
  <c r="H213" i="6"/>
  <c r="B214" i="6"/>
  <c r="C214" i="6"/>
  <c r="P214" i="6" s="1"/>
  <c r="D214" i="6"/>
  <c r="E214" i="6"/>
  <c r="F214" i="6"/>
  <c r="G214" i="6"/>
  <c r="H214" i="6"/>
  <c r="O214" i="6"/>
  <c r="B215" i="6"/>
  <c r="D215" i="6" s="1"/>
  <c r="C215" i="6"/>
  <c r="E215" i="6"/>
  <c r="F215" i="6"/>
  <c r="G215" i="6"/>
  <c r="H215" i="6"/>
  <c r="O215" i="6"/>
  <c r="P215" i="6"/>
  <c r="B216" i="6"/>
  <c r="C216" i="6"/>
  <c r="D216" i="6"/>
  <c r="G216" i="6"/>
  <c r="B217" i="6"/>
  <c r="C217" i="6" s="1"/>
  <c r="E217" i="6"/>
  <c r="F217" i="6"/>
  <c r="G217" i="6"/>
  <c r="O217" i="6"/>
  <c r="P217" i="6"/>
  <c r="B218" i="6"/>
  <c r="E218" i="6" s="1"/>
  <c r="C218" i="6"/>
  <c r="D218" i="6"/>
  <c r="F218" i="6"/>
  <c r="B219" i="6"/>
  <c r="C219" i="6" s="1"/>
  <c r="D219" i="6"/>
  <c r="E219" i="6"/>
  <c r="F219" i="6"/>
  <c r="G219" i="6"/>
  <c r="H219" i="6"/>
  <c r="B220" i="6"/>
  <c r="C220" i="6" s="1"/>
  <c r="O220" i="6" s="1"/>
  <c r="D220" i="6"/>
  <c r="E220" i="6"/>
  <c r="F220" i="6"/>
  <c r="G220" i="6"/>
  <c r="H220" i="6"/>
  <c r="P220" i="6"/>
  <c r="B221" i="6"/>
  <c r="C221" i="6" s="1"/>
  <c r="B222" i="6"/>
  <c r="C222" i="6"/>
  <c r="P222" i="6" s="1"/>
  <c r="D222" i="6"/>
  <c r="E222" i="6"/>
  <c r="F222" i="6"/>
  <c r="G222" i="6"/>
  <c r="H222" i="6"/>
  <c r="O222" i="6"/>
  <c r="B223" i="6"/>
  <c r="C223" i="6"/>
  <c r="E223" i="6"/>
  <c r="B224" i="6"/>
  <c r="C224" i="6"/>
  <c r="O224" i="6" s="1"/>
  <c r="D224" i="6"/>
  <c r="G224" i="6"/>
  <c r="H224" i="6"/>
  <c r="P224" i="6"/>
  <c r="B225" i="6"/>
  <c r="C225" i="6"/>
  <c r="G225" i="6"/>
  <c r="B226" i="6"/>
  <c r="D226" i="6"/>
  <c r="E226" i="6"/>
  <c r="G226" i="6"/>
  <c r="H226" i="6"/>
  <c r="B227" i="6"/>
  <c r="C227" i="6"/>
  <c r="E227" i="6"/>
  <c r="G227" i="6"/>
  <c r="B228" i="6"/>
  <c r="C228" i="6"/>
  <c r="O228" i="6" s="1"/>
  <c r="D228" i="6"/>
  <c r="E228" i="6"/>
  <c r="F228" i="6"/>
  <c r="H228" i="6"/>
  <c r="P228" i="6"/>
  <c r="B229" i="6"/>
  <c r="D229" i="6"/>
  <c r="E229" i="6"/>
  <c r="B230" i="6"/>
  <c r="C230" i="6"/>
  <c r="D230" i="6"/>
  <c r="E230" i="6"/>
  <c r="F230" i="6"/>
  <c r="G230" i="6"/>
  <c r="H230" i="6"/>
  <c r="B231" i="6"/>
  <c r="D231" i="6" s="1"/>
  <c r="C231" i="6"/>
  <c r="E231" i="6"/>
  <c r="F231" i="6"/>
  <c r="G231" i="6"/>
  <c r="H231" i="6"/>
  <c r="B232" i="6"/>
  <c r="D232" i="6"/>
  <c r="E232" i="6"/>
  <c r="G232" i="6"/>
  <c r="H232" i="6"/>
  <c r="B233" i="6"/>
  <c r="C233" i="6"/>
  <c r="P233" i="6" s="1"/>
  <c r="E233" i="6"/>
  <c r="O233" i="6"/>
  <c r="B234" i="6"/>
  <c r="D234" i="6" s="1"/>
  <c r="F234" i="6"/>
  <c r="H234" i="6"/>
  <c r="B235" i="6"/>
  <c r="D235" i="6"/>
  <c r="E235" i="6"/>
  <c r="F235" i="6"/>
  <c r="H235" i="6"/>
  <c r="B236" i="6"/>
  <c r="C236" i="6" s="1"/>
  <c r="H236" i="6"/>
  <c r="B237" i="6"/>
  <c r="C237" i="6"/>
  <c r="D237" i="6"/>
  <c r="E237" i="6"/>
  <c r="F237" i="6"/>
  <c r="G237" i="6"/>
  <c r="H237" i="6"/>
  <c r="O237" i="6"/>
  <c r="P237" i="6"/>
  <c r="B238" i="6"/>
  <c r="C238" i="6"/>
  <c r="O238" i="6" s="1"/>
  <c r="D238" i="6"/>
  <c r="E238" i="6"/>
  <c r="F238" i="6"/>
  <c r="G238" i="6"/>
  <c r="H238" i="6"/>
  <c r="P238" i="6"/>
  <c r="B239" i="6"/>
  <c r="F239" i="6" s="1"/>
  <c r="C239" i="6"/>
  <c r="B240" i="6"/>
  <c r="C240" i="6"/>
  <c r="D240" i="6"/>
  <c r="E240" i="6"/>
  <c r="G240" i="6"/>
  <c r="O240" i="6"/>
  <c r="P240" i="6"/>
  <c r="B241" i="6"/>
  <c r="D241" i="6"/>
  <c r="E241" i="6"/>
  <c r="B242" i="6"/>
  <c r="H242" i="6"/>
  <c r="B243" i="6"/>
  <c r="C243" i="6"/>
  <c r="O243" i="6" s="1"/>
  <c r="D243" i="6"/>
  <c r="E243" i="6"/>
  <c r="F243" i="6"/>
  <c r="G243" i="6"/>
  <c r="H243" i="6"/>
  <c r="P243" i="6"/>
  <c r="B244" i="6"/>
  <c r="D244" i="6" s="1"/>
  <c r="G244" i="6"/>
  <c r="H244" i="6"/>
  <c r="B245" i="6"/>
  <c r="D245" i="6" s="1"/>
  <c r="B246" i="6"/>
  <c r="C246" i="6"/>
  <c r="D246" i="6"/>
  <c r="E246" i="6"/>
  <c r="F246" i="6"/>
  <c r="G246" i="6"/>
  <c r="H246" i="6"/>
  <c r="O246" i="6"/>
  <c r="P246" i="6"/>
  <c r="B247" i="6"/>
  <c r="C247" i="6"/>
  <c r="E247" i="6"/>
  <c r="F247" i="6"/>
  <c r="H247" i="6"/>
  <c r="O247" i="6"/>
  <c r="P247" i="6"/>
  <c r="B248" i="6"/>
  <c r="F248" i="6" s="1"/>
  <c r="E248" i="6"/>
  <c r="G248" i="6"/>
  <c r="H248" i="6"/>
  <c r="B249" i="6"/>
  <c r="H249" i="6" s="1"/>
  <c r="C249" i="6"/>
  <c r="D249" i="6"/>
  <c r="E249" i="6"/>
  <c r="F249" i="6"/>
  <c r="G249" i="6"/>
  <c r="B250" i="6"/>
  <c r="D250" i="6" s="1"/>
  <c r="G250" i="6"/>
  <c r="H250" i="6"/>
  <c r="B251" i="6"/>
  <c r="D251" i="6"/>
  <c r="E251" i="6"/>
  <c r="G251" i="6"/>
  <c r="B252" i="6"/>
  <c r="F252" i="6" s="1"/>
  <c r="G252" i="6"/>
  <c r="B253" i="6"/>
  <c r="C253" i="6"/>
  <c r="D253" i="6"/>
  <c r="E253" i="6"/>
  <c r="F253" i="6"/>
  <c r="G253" i="6"/>
  <c r="B254" i="6"/>
  <c r="C254" i="6"/>
  <c r="D254" i="6"/>
  <c r="E254" i="6"/>
  <c r="F254" i="6"/>
  <c r="G254" i="6"/>
  <c r="H254" i="6"/>
  <c r="B255" i="6"/>
  <c r="D255" i="6" s="1"/>
  <c r="C255" i="6"/>
  <c r="P255" i="6" s="1"/>
  <c r="E255" i="6"/>
  <c r="F255" i="6"/>
  <c r="G255" i="6"/>
  <c r="H255" i="6"/>
  <c r="O255" i="6"/>
  <c r="B256" i="6"/>
  <c r="D256" i="6" s="1"/>
  <c r="H256" i="6"/>
  <c r="B257" i="6"/>
  <c r="D257" i="6" s="1"/>
  <c r="G257" i="6"/>
  <c r="B258" i="6"/>
  <c r="D258" i="6" s="1"/>
  <c r="E258" i="6"/>
  <c r="F258" i="6"/>
  <c r="H258" i="6"/>
  <c r="B259" i="6"/>
  <c r="C259" i="6"/>
  <c r="P259" i="6" s="1"/>
  <c r="D259" i="6"/>
  <c r="E259" i="6"/>
  <c r="F259" i="6"/>
  <c r="G259" i="6"/>
  <c r="H259" i="6"/>
  <c r="O259" i="6"/>
  <c r="B260" i="6"/>
  <c r="C260" i="6"/>
  <c r="D260" i="6"/>
  <c r="E260" i="6"/>
  <c r="B261" i="6"/>
  <c r="C261" i="6"/>
  <c r="D261" i="6"/>
  <c r="E261" i="6"/>
  <c r="F261" i="6"/>
  <c r="G261" i="6"/>
  <c r="H261" i="6"/>
  <c r="B262" i="6"/>
  <c r="C262" i="6"/>
  <c r="D262" i="6"/>
  <c r="E262" i="6"/>
  <c r="F262" i="6"/>
  <c r="G262" i="6"/>
  <c r="H262" i="6"/>
  <c r="O262" i="6"/>
  <c r="P262" i="6"/>
  <c r="B263" i="6"/>
  <c r="E263" i="6" s="1"/>
  <c r="F263" i="6"/>
  <c r="B264" i="6"/>
  <c r="C264" i="6"/>
  <c r="D264" i="6"/>
  <c r="E264" i="6"/>
  <c r="G264" i="6"/>
  <c r="H264" i="6"/>
  <c r="O264" i="6"/>
  <c r="P264" i="6"/>
  <c r="B265" i="6"/>
  <c r="C265" i="6"/>
  <c r="P265" i="6" s="1"/>
  <c r="D265" i="6"/>
  <c r="O265" i="6"/>
  <c r="B266" i="6"/>
  <c r="E266" i="6"/>
  <c r="F266" i="6"/>
  <c r="G266" i="6"/>
  <c r="B267" i="6"/>
  <c r="C267" i="6"/>
  <c r="E267" i="6"/>
  <c r="B268" i="6"/>
  <c r="G268" i="6" s="1"/>
  <c r="C268" i="6"/>
  <c r="D268" i="6"/>
  <c r="E268" i="6"/>
  <c r="F268" i="6"/>
  <c r="H268" i="6"/>
  <c r="B269" i="6"/>
  <c r="H269" i="6" s="1"/>
  <c r="B270" i="6"/>
  <c r="C270" i="6"/>
  <c r="D270" i="6"/>
  <c r="E270" i="6"/>
  <c r="F270" i="6"/>
  <c r="G270" i="6"/>
  <c r="H270" i="6"/>
  <c r="O270" i="6"/>
  <c r="P270" i="6"/>
  <c r="B271" i="6"/>
  <c r="B272" i="6"/>
  <c r="F272" i="6" s="1"/>
  <c r="C272" i="6"/>
  <c r="D272" i="6"/>
  <c r="E272" i="6"/>
  <c r="G272" i="6"/>
  <c r="H272" i="6"/>
  <c r="B273" i="6"/>
  <c r="C273" i="6"/>
  <c r="E273" i="6"/>
  <c r="F273" i="6"/>
  <c r="G273" i="6"/>
  <c r="O273" i="6"/>
  <c r="P273" i="6"/>
  <c r="B274" i="6"/>
  <c r="C274" i="6"/>
  <c r="B275" i="6"/>
  <c r="C275" i="6"/>
  <c r="O275" i="6" s="1"/>
  <c r="D275" i="6"/>
  <c r="E275" i="6"/>
  <c r="F275" i="6"/>
  <c r="G275" i="6"/>
  <c r="P275" i="6"/>
  <c r="B276" i="6"/>
  <c r="H276" i="6"/>
  <c r="B277" i="6"/>
  <c r="C277" i="6"/>
  <c r="D277" i="6"/>
  <c r="E277" i="6"/>
  <c r="F277" i="6"/>
  <c r="G277" i="6"/>
  <c r="H277" i="6"/>
  <c r="B278" i="6"/>
  <c r="C278" i="6"/>
  <c r="D278" i="6"/>
  <c r="E278" i="6"/>
  <c r="F278" i="6"/>
  <c r="G278" i="6"/>
  <c r="H278" i="6"/>
  <c r="O278" i="6"/>
  <c r="P278" i="6"/>
  <c r="B279" i="6"/>
  <c r="B280" i="6"/>
  <c r="D280" i="6"/>
  <c r="E280" i="6"/>
  <c r="B281" i="6"/>
  <c r="G281" i="6"/>
  <c r="B282" i="6"/>
  <c r="C282" i="6"/>
  <c r="O282" i="6" s="1"/>
  <c r="D282" i="6"/>
  <c r="E282" i="6"/>
  <c r="F282" i="6"/>
  <c r="G282" i="6"/>
  <c r="H282" i="6"/>
  <c r="P282" i="6"/>
  <c r="B283" i="6"/>
  <c r="C283" i="6"/>
  <c r="P283" i="6" s="1"/>
  <c r="G283" i="6"/>
  <c r="H283" i="6"/>
  <c r="O283" i="6"/>
  <c r="B284" i="6"/>
  <c r="D284" i="6"/>
  <c r="E284" i="6"/>
  <c r="B285" i="6"/>
  <c r="C285" i="6"/>
  <c r="B286" i="6"/>
  <c r="C286" i="6"/>
  <c r="D286" i="6"/>
  <c r="E286" i="6"/>
  <c r="F286" i="6"/>
  <c r="G286" i="6"/>
  <c r="H286" i="6"/>
  <c r="B287" i="6"/>
  <c r="D287" i="6" s="1"/>
  <c r="C287" i="6"/>
  <c r="E287" i="6"/>
  <c r="F287" i="6"/>
  <c r="G287" i="6"/>
  <c r="H287" i="6"/>
  <c r="O287" i="6"/>
  <c r="P287" i="6"/>
  <c r="B288" i="6"/>
  <c r="C288" i="6"/>
  <c r="H288" i="6"/>
  <c r="B289" i="6"/>
  <c r="G289" i="6"/>
  <c r="B290" i="6"/>
  <c r="E290" i="6"/>
  <c r="F290" i="6"/>
  <c r="G290" i="6"/>
  <c r="H290" i="6"/>
  <c r="B291" i="6"/>
  <c r="C291" i="6" s="1"/>
  <c r="D291" i="6"/>
  <c r="H291" i="6"/>
  <c r="O291" i="6"/>
  <c r="P291" i="6"/>
  <c r="B292" i="6"/>
  <c r="F292" i="6"/>
  <c r="G292" i="6"/>
  <c r="H292" i="6"/>
  <c r="B293" i="6"/>
  <c r="C293" i="6" s="1"/>
  <c r="D293" i="6"/>
  <c r="F293" i="6"/>
  <c r="O293" i="6"/>
  <c r="P293" i="6"/>
  <c r="B294" i="6"/>
  <c r="C294" i="6"/>
  <c r="D294" i="6"/>
  <c r="E294" i="6"/>
  <c r="F294" i="6"/>
  <c r="G294" i="6"/>
  <c r="H294" i="6"/>
  <c r="B295" i="6"/>
  <c r="C295" i="6" s="1"/>
  <c r="E295" i="6"/>
  <c r="F295" i="6"/>
  <c r="G295" i="6"/>
  <c r="H295" i="6"/>
  <c r="B296" i="6"/>
  <c r="D296" i="6"/>
  <c r="E296" i="6"/>
  <c r="G296" i="6"/>
  <c r="H296" i="6"/>
  <c r="B297" i="6"/>
  <c r="B298" i="6"/>
  <c r="C298" i="6"/>
  <c r="D298" i="6"/>
  <c r="E298" i="6"/>
  <c r="F298" i="6"/>
  <c r="B299" i="6"/>
  <c r="C299" i="6"/>
  <c r="O299" i="6" s="1"/>
  <c r="D299" i="6"/>
  <c r="P299" i="6"/>
  <c r="B300" i="6"/>
  <c r="G300" i="6" s="1"/>
  <c r="C300" i="6"/>
  <c r="D300" i="6"/>
  <c r="E300" i="6"/>
  <c r="F300" i="6"/>
  <c r="H300" i="6"/>
  <c r="B301" i="6"/>
  <c r="C301" i="6"/>
  <c r="P301" i="6" s="1"/>
  <c r="D301" i="6"/>
  <c r="E301" i="6"/>
  <c r="F301" i="6"/>
  <c r="G301" i="6"/>
  <c r="H301" i="6"/>
  <c r="O301" i="6"/>
  <c r="B302" i="6"/>
  <c r="C302" i="6"/>
  <c r="P302" i="6" s="1"/>
  <c r="G302" i="6"/>
  <c r="H302" i="6"/>
  <c r="O302" i="6"/>
  <c r="B303" i="6"/>
  <c r="F303" i="6" s="1"/>
  <c r="E303" i="6"/>
  <c r="B304" i="6"/>
  <c r="H304" i="6"/>
  <c r="B305" i="6"/>
  <c r="D305" i="6"/>
  <c r="F305" i="6"/>
  <c r="B306" i="6"/>
  <c r="D306" i="6" s="1"/>
  <c r="C306" i="6"/>
  <c r="F306" i="6"/>
  <c r="G306" i="6"/>
  <c r="H306" i="6"/>
  <c r="O306" i="6"/>
  <c r="P306" i="6"/>
  <c r="B307" i="6"/>
  <c r="C307" i="6" s="1"/>
  <c r="P307" i="6" s="1"/>
  <c r="E307" i="6"/>
  <c r="F307" i="6"/>
  <c r="G307" i="6"/>
  <c r="H307" i="6"/>
  <c r="B308" i="6"/>
  <c r="C308" i="6" s="1"/>
  <c r="D308" i="6"/>
  <c r="H308" i="6"/>
  <c r="O308" i="6"/>
  <c r="P308" i="6"/>
  <c r="B309" i="6"/>
  <c r="D309" i="6" s="1"/>
  <c r="E309" i="6"/>
  <c r="B310" i="6"/>
  <c r="C310" i="6" s="1"/>
  <c r="D310" i="6"/>
  <c r="E310" i="6"/>
  <c r="F310" i="6"/>
  <c r="G310" i="6"/>
  <c r="B311" i="6"/>
  <c r="C311" i="6" s="1"/>
  <c r="D311" i="6"/>
  <c r="E311" i="6"/>
  <c r="F311" i="6"/>
  <c r="G311" i="6"/>
  <c r="H311" i="6"/>
  <c r="B312" i="6"/>
  <c r="E312" i="6" s="1"/>
  <c r="C312" i="6"/>
  <c r="D312" i="6"/>
  <c r="F312" i="6"/>
  <c r="G312" i="6"/>
  <c r="H312" i="6"/>
  <c r="O312" i="6"/>
  <c r="P312" i="6"/>
  <c r="B313" i="6"/>
  <c r="F313" i="6" s="1"/>
  <c r="H313" i="6"/>
  <c r="B314" i="6"/>
  <c r="C314" i="6" s="1"/>
  <c r="P314" i="6" s="1"/>
  <c r="D314" i="6"/>
  <c r="E314" i="6"/>
  <c r="O314" i="6"/>
  <c r="B315" i="6"/>
  <c r="C315" i="6"/>
  <c r="O315" i="6" s="1"/>
  <c r="D315" i="6"/>
  <c r="E315" i="6"/>
  <c r="F315" i="6"/>
  <c r="G315" i="6"/>
  <c r="H315" i="6"/>
  <c r="P315" i="6"/>
  <c r="B316" i="6"/>
  <c r="C316" i="6"/>
  <c r="D316" i="6"/>
  <c r="E316" i="6"/>
  <c r="F316" i="6"/>
  <c r="B317" i="6"/>
  <c r="C317" i="6"/>
  <c r="D317" i="6"/>
  <c r="E317" i="6"/>
  <c r="F317" i="6"/>
  <c r="G317" i="6"/>
  <c r="H317" i="6"/>
  <c r="B318" i="6"/>
  <c r="C318" i="6" s="1"/>
  <c r="E318" i="6"/>
  <c r="F318" i="6"/>
  <c r="G318" i="6"/>
  <c r="H318" i="6"/>
  <c r="O318" i="6"/>
  <c r="P318" i="6"/>
  <c r="B319" i="6"/>
  <c r="D319" i="6" s="1"/>
  <c r="H319" i="6"/>
  <c r="B320" i="6"/>
  <c r="B321" i="6"/>
  <c r="C321" i="6"/>
  <c r="D321" i="6"/>
  <c r="F321" i="6"/>
  <c r="H321" i="6"/>
  <c r="B322" i="6"/>
  <c r="D322" i="6" s="1"/>
  <c r="C322" i="6"/>
  <c r="E322" i="6"/>
  <c r="F322" i="6"/>
  <c r="H322" i="6"/>
  <c r="B323" i="6"/>
  <c r="C323" i="6"/>
  <c r="D323" i="6"/>
  <c r="E323" i="6"/>
  <c r="F323" i="6"/>
  <c r="G323" i="6"/>
  <c r="H323" i="6"/>
  <c r="B324" i="6"/>
  <c r="H324" i="6" s="1"/>
  <c r="G324" i="6"/>
  <c r="B325" i="6"/>
  <c r="B326" i="6"/>
  <c r="C326" i="6" s="1"/>
  <c r="D326" i="6"/>
  <c r="E326" i="6"/>
  <c r="F326" i="6"/>
  <c r="G326" i="6"/>
  <c r="B327" i="6"/>
  <c r="F327" i="6" s="1"/>
  <c r="D327" i="6"/>
  <c r="G327" i="6"/>
  <c r="H327" i="6"/>
  <c r="B328" i="6"/>
  <c r="C328" i="6"/>
  <c r="D328" i="6"/>
  <c r="F328" i="6"/>
  <c r="H328" i="6"/>
  <c r="B329" i="6"/>
  <c r="G329" i="6" s="1"/>
  <c r="C329" i="6"/>
  <c r="D329" i="6"/>
  <c r="E329" i="6"/>
  <c r="F329" i="6"/>
  <c r="H329" i="6"/>
  <c r="O329" i="6"/>
  <c r="P329" i="6"/>
  <c r="B330" i="6"/>
  <c r="C330" i="6" s="1"/>
  <c r="O330" i="6" s="1"/>
  <c r="G330" i="6"/>
  <c r="B331" i="6"/>
  <c r="C331" i="6"/>
  <c r="D331" i="6"/>
  <c r="E331" i="6"/>
  <c r="O331" i="6"/>
  <c r="P331" i="6"/>
  <c r="B332" i="6"/>
  <c r="C332" i="6"/>
  <c r="D332" i="6"/>
  <c r="E332" i="6"/>
  <c r="F332" i="6"/>
  <c r="B333" i="6"/>
  <c r="E333" i="6"/>
  <c r="G333" i="6"/>
  <c r="H333" i="6"/>
  <c r="B334" i="6"/>
  <c r="C334" i="6"/>
  <c r="D334" i="6"/>
  <c r="F334" i="6"/>
  <c r="G334" i="6"/>
  <c r="H334" i="6"/>
  <c r="B335" i="6"/>
  <c r="C335" i="6"/>
  <c r="D335" i="6"/>
  <c r="E335" i="6"/>
  <c r="G335" i="6"/>
  <c r="H335" i="6"/>
  <c r="B336" i="6"/>
  <c r="C336" i="6"/>
  <c r="O336" i="6" s="1"/>
  <c r="D336" i="6"/>
  <c r="E336" i="6"/>
  <c r="F336" i="6"/>
  <c r="G336" i="6"/>
  <c r="H336" i="6"/>
  <c r="B337" i="6"/>
  <c r="C337" i="6" s="1"/>
  <c r="E337" i="6"/>
  <c r="F337" i="6"/>
  <c r="G337" i="6"/>
  <c r="H337" i="6"/>
  <c r="B338" i="6"/>
  <c r="C338" i="6" s="1"/>
  <c r="O338" i="6" s="1"/>
  <c r="H338" i="6"/>
  <c r="P338" i="6"/>
  <c r="B339" i="6"/>
  <c r="C339" i="6" s="1"/>
  <c r="B340" i="6"/>
  <c r="C340" i="6"/>
  <c r="P340" i="6" s="1"/>
  <c r="D340" i="6"/>
  <c r="E340" i="6"/>
  <c r="F340" i="6"/>
  <c r="G340" i="6"/>
  <c r="O340" i="6"/>
  <c r="B341" i="6"/>
  <c r="G341" i="6" s="1"/>
  <c r="E341" i="6"/>
  <c r="F341" i="6"/>
  <c r="B342" i="6"/>
  <c r="H342" i="6" s="1"/>
  <c r="C342" i="6"/>
  <c r="O342" i="6" s="1"/>
  <c r="E342" i="6"/>
  <c r="F342" i="6"/>
  <c r="G342" i="6"/>
  <c r="B343" i="6"/>
  <c r="C343" i="6" s="1"/>
  <c r="D343" i="6"/>
  <c r="B344" i="6"/>
  <c r="C344" i="6"/>
  <c r="D344" i="6"/>
  <c r="E344" i="6"/>
  <c r="F344" i="6"/>
  <c r="G344" i="6"/>
  <c r="H344" i="6"/>
  <c r="O344" i="6"/>
  <c r="P344" i="6"/>
  <c r="B345" i="6"/>
  <c r="C345" i="6" s="1"/>
  <c r="P345" i="6" s="1"/>
  <c r="E345" i="6"/>
  <c r="F345" i="6"/>
  <c r="G345" i="6"/>
  <c r="H345" i="6"/>
  <c r="O345" i="6"/>
  <c r="B346" i="6"/>
  <c r="G346" i="6" s="1"/>
  <c r="H346" i="6"/>
  <c r="B347" i="6"/>
  <c r="D347" i="6" s="1"/>
  <c r="C347" i="6"/>
  <c r="B348" i="6"/>
  <c r="C348" i="6"/>
  <c r="D348" i="6"/>
  <c r="E348" i="6"/>
  <c r="F348" i="6"/>
  <c r="B349" i="6"/>
  <c r="C349" i="6"/>
  <c r="P349" i="6" s="1"/>
  <c r="D349" i="6"/>
  <c r="E349" i="6"/>
  <c r="F349" i="6"/>
  <c r="G349" i="6"/>
  <c r="H349" i="6"/>
  <c r="O349" i="6"/>
  <c r="B350" i="6"/>
  <c r="D350" i="6" s="1"/>
  <c r="E350" i="6"/>
  <c r="F350" i="6"/>
  <c r="B351" i="6"/>
  <c r="C351" i="6"/>
  <c r="D351" i="6"/>
  <c r="E351" i="6"/>
  <c r="F351" i="6"/>
  <c r="H351" i="6"/>
  <c r="B352" i="6"/>
  <c r="C352" i="6"/>
  <c r="P352" i="6" s="1"/>
  <c r="D352" i="6"/>
  <c r="E352" i="6"/>
  <c r="F352" i="6"/>
  <c r="G352" i="6"/>
  <c r="H352" i="6"/>
  <c r="O352" i="6"/>
  <c r="B353" i="6"/>
  <c r="C353" i="6" s="1"/>
  <c r="E353" i="6"/>
  <c r="F353" i="6"/>
  <c r="G353" i="6"/>
  <c r="H353" i="6"/>
  <c r="O353" i="6"/>
  <c r="P353" i="6"/>
  <c r="B354" i="6"/>
  <c r="C354" i="6"/>
  <c r="O354" i="6" s="1"/>
  <c r="G354" i="6"/>
  <c r="H354" i="6"/>
  <c r="B355" i="6"/>
  <c r="C355" i="6" s="1"/>
  <c r="O355" i="6" s="1"/>
  <c r="E355" i="6"/>
  <c r="P355" i="6"/>
  <c r="B356" i="6"/>
  <c r="C356" i="6"/>
  <c r="D356" i="6"/>
  <c r="E356" i="6"/>
  <c r="F356" i="6"/>
  <c r="G356" i="6"/>
  <c r="B357" i="6"/>
  <c r="H357" i="6" s="1"/>
  <c r="C357" i="6"/>
  <c r="D357" i="6"/>
  <c r="F357" i="6"/>
  <c r="G357" i="6"/>
  <c r="O357" i="6"/>
  <c r="P357" i="6"/>
  <c r="B358" i="6"/>
  <c r="C358" i="6"/>
  <c r="O358" i="6" s="1"/>
  <c r="P358" i="6"/>
  <c r="B359" i="6"/>
  <c r="B360" i="6"/>
  <c r="C360" i="6"/>
  <c r="D360" i="6"/>
  <c r="E360" i="6"/>
  <c r="F360" i="6"/>
  <c r="G360" i="6"/>
  <c r="H360" i="6"/>
  <c r="O360" i="6"/>
  <c r="P360" i="6"/>
  <c r="B361" i="6"/>
  <c r="C361" i="6" s="1"/>
  <c r="E361" i="6"/>
  <c r="F361" i="6"/>
  <c r="G361" i="6"/>
  <c r="H361" i="6"/>
  <c r="O361" i="6"/>
  <c r="P361" i="6"/>
  <c r="B362" i="6"/>
  <c r="C362" i="6"/>
  <c r="B363" i="6"/>
  <c r="D363" i="6" s="1"/>
  <c r="E363" i="6"/>
  <c r="B364" i="6"/>
  <c r="D364" i="6" s="1"/>
  <c r="E364" i="6"/>
  <c r="F364" i="6"/>
  <c r="G364" i="6"/>
  <c r="B365" i="6"/>
  <c r="C365" i="6" s="1"/>
  <c r="B366" i="6"/>
  <c r="E366" i="6" s="1"/>
  <c r="C366" i="6"/>
  <c r="G366" i="6"/>
  <c r="H366" i="6"/>
  <c r="B367" i="6"/>
  <c r="C367" i="6"/>
  <c r="D367" i="6"/>
  <c r="E367" i="6"/>
  <c r="F367" i="6"/>
  <c r="G367" i="6"/>
  <c r="H367" i="6"/>
  <c r="B368" i="6"/>
  <c r="C368" i="6"/>
  <c r="P368" i="6" s="1"/>
  <c r="D368" i="6"/>
  <c r="E368" i="6"/>
  <c r="F368" i="6"/>
  <c r="G368" i="6"/>
  <c r="H368" i="6"/>
  <c r="B369" i="6"/>
  <c r="C369" i="6" s="1"/>
  <c r="O369" i="6" s="1"/>
  <c r="E369" i="6"/>
  <c r="F369" i="6"/>
  <c r="G369" i="6"/>
  <c r="H369" i="6"/>
  <c r="B370" i="6"/>
  <c r="G370" i="6"/>
  <c r="H370" i="6"/>
  <c r="B371" i="6"/>
  <c r="C371" i="6"/>
  <c r="P371" i="6" s="1"/>
  <c r="D371" i="6"/>
  <c r="E371" i="6"/>
  <c r="B372" i="6"/>
  <c r="C372" i="6"/>
  <c r="O372" i="6" s="1"/>
  <c r="D372" i="6"/>
  <c r="P372" i="6"/>
  <c r="B373" i="6"/>
  <c r="C373" i="6"/>
  <c r="E373" i="6"/>
  <c r="F373" i="6"/>
  <c r="B374" i="6"/>
  <c r="C374" i="6"/>
  <c r="O374" i="6" s="1"/>
  <c r="D374" i="6"/>
  <c r="E374" i="6"/>
  <c r="F374" i="6"/>
  <c r="G374" i="6"/>
  <c r="H374" i="6"/>
  <c r="P374" i="6"/>
  <c r="B375" i="6"/>
  <c r="D375" i="6" s="1"/>
  <c r="H375" i="6"/>
  <c r="B376" i="6"/>
  <c r="C376" i="6"/>
  <c r="O376" i="6" s="1"/>
  <c r="D376" i="6"/>
  <c r="E376" i="6"/>
  <c r="F376" i="6"/>
  <c r="G376" i="6"/>
  <c r="H376" i="6"/>
  <c r="B377" i="6"/>
  <c r="F377" i="6"/>
  <c r="G377" i="6"/>
  <c r="H377" i="6"/>
  <c r="B378" i="6"/>
  <c r="D378" i="6"/>
  <c r="G378" i="6"/>
  <c r="H378" i="6"/>
  <c r="B379" i="6"/>
  <c r="C379" i="6"/>
  <c r="P379" i="6" s="1"/>
  <c r="O379" i="6"/>
  <c r="B380" i="6"/>
  <c r="C380" i="6"/>
  <c r="E380" i="6"/>
  <c r="F380" i="6"/>
  <c r="B381" i="6"/>
  <c r="C381" i="6" s="1"/>
  <c r="D381" i="6"/>
  <c r="E381" i="6"/>
  <c r="G381" i="6"/>
  <c r="B382" i="6"/>
  <c r="E382" i="6"/>
  <c r="G382" i="6"/>
  <c r="H382" i="6"/>
  <c r="B383" i="6"/>
  <c r="C383" i="6"/>
  <c r="P383" i="6" s="1"/>
  <c r="D383" i="6"/>
  <c r="E383" i="6"/>
  <c r="F383" i="6"/>
  <c r="O383" i="6"/>
  <c r="B384" i="6"/>
  <c r="C384" i="6"/>
  <c r="D384" i="6"/>
  <c r="E384" i="6"/>
  <c r="F384" i="6"/>
  <c r="G384" i="6"/>
  <c r="H384" i="6"/>
  <c r="O384" i="6"/>
  <c r="P384" i="6"/>
  <c r="B385" i="6"/>
  <c r="E385" i="6"/>
  <c r="F385" i="6"/>
  <c r="B386" i="6"/>
  <c r="C386" i="6" s="1"/>
  <c r="D386" i="6"/>
  <c r="G386" i="6"/>
  <c r="H386" i="6"/>
  <c r="O386" i="6"/>
  <c r="P386" i="6"/>
  <c r="B387" i="6"/>
  <c r="C387" i="6"/>
  <c r="D387" i="6"/>
  <c r="E387" i="6"/>
  <c r="B388" i="6"/>
  <c r="C388" i="6" s="1"/>
  <c r="E388" i="6"/>
  <c r="F388" i="6"/>
  <c r="G388" i="6"/>
  <c r="H388" i="6"/>
  <c r="B389" i="6"/>
  <c r="D389" i="6"/>
  <c r="F389" i="6"/>
  <c r="G389" i="6"/>
  <c r="H389" i="6"/>
  <c r="B390" i="6"/>
  <c r="C390" i="6"/>
  <c r="O390" i="6" s="1"/>
  <c r="G390" i="6"/>
  <c r="P390" i="6"/>
  <c r="B391" i="6"/>
  <c r="C391" i="6"/>
  <c r="O391" i="6" s="1"/>
  <c r="D391" i="6"/>
  <c r="E391" i="6"/>
  <c r="F391" i="6"/>
  <c r="G391" i="6"/>
  <c r="H391" i="6"/>
  <c r="B392" i="6"/>
  <c r="G392" i="6" s="1"/>
  <c r="C392" i="6"/>
  <c r="D392" i="6"/>
  <c r="F392" i="6"/>
  <c r="H392" i="6"/>
  <c r="B393" i="6"/>
  <c r="D393" i="6"/>
  <c r="B394" i="6"/>
  <c r="C394" i="6" s="1"/>
  <c r="E394" i="6"/>
  <c r="F394" i="6"/>
  <c r="G394" i="6"/>
  <c r="H394" i="6"/>
  <c r="O394" i="6"/>
  <c r="P394" i="6"/>
  <c r="B395" i="6"/>
  <c r="C395" i="6"/>
  <c r="O395" i="6" s="1"/>
  <c r="H395" i="6"/>
  <c r="P395" i="6"/>
  <c r="B396" i="6"/>
  <c r="C396" i="6"/>
  <c r="D396" i="6"/>
  <c r="E396" i="6"/>
  <c r="B397" i="6"/>
  <c r="G397" i="6" s="1"/>
  <c r="D397" i="6"/>
  <c r="E397" i="6"/>
  <c r="F397" i="6"/>
  <c r="H397" i="6"/>
  <c r="B398" i="6"/>
  <c r="C398" i="6"/>
  <c r="B399" i="6"/>
  <c r="C399" i="6"/>
  <c r="P399" i="6" s="1"/>
  <c r="D399" i="6"/>
  <c r="E399" i="6"/>
  <c r="F399" i="6"/>
  <c r="G399" i="6"/>
  <c r="H399" i="6"/>
  <c r="B400" i="6"/>
  <c r="H400" i="6" s="1"/>
  <c r="C400" i="6"/>
  <c r="P400" i="6" s="1"/>
  <c r="F400" i="6"/>
  <c r="O400" i="6"/>
  <c r="B401" i="6"/>
  <c r="B402" i="6"/>
  <c r="D402" i="6"/>
  <c r="E402" i="6"/>
  <c r="F402" i="6"/>
  <c r="G402" i="6"/>
  <c r="H402" i="6"/>
  <c r="B403" i="6"/>
  <c r="C403" i="6" s="1"/>
  <c r="F403" i="6"/>
  <c r="G403" i="6"/>
  <c r="H403" i="6"/>
  <c r="B404" i="6"/>
  <c r="G404" i="6" s="1"/>
  <c r="C404" i="6"/>
  <c r="D404" i="6"/>
  <c r="E404" i="6"/>
  <c r="F404" i="6"/>
  <c r="B405" i="6"/>
  <c r="D405" i="6"/>
  <c r="E405" i="6"/>
  <c r="F405" i="6"/>
  <c r="G405" i="6"/>
  <c r="H405" i="6"/>
  <c r="B406" i="6"/>
  <c r="C406" i="6"/>
  <c r="O406" i="6" s="1"/>
  <c r="D406" i="6"/>
  <c r="G406" i="6"/>
  <c r="H406" i="6"/>
  <c r="P406" i="6"/>
  <c r="B407" i="6"/>
  <c r="C407" i="6" s="1"/>
  <c r="B408" i="6"/>
  <c r="D408" i="6"/>
  <c r="E408" i="6"/>
  <c r="F408" i="6"/>
  <c r="G408" i="6"/>
  <c r="H408" i="6"/>
  <c r="B409" i="6"/>
  <c r="F409" i="6" s="1"/>
  <c r="D409" i="6"/>
  <c r="E409" i="6"/>
  <c r="G409" i="6"/>
  <c r="H409" i="6"/>
  <c r="B410" i="6"/>
  <c r="D410" i="6" s="1"/>
  <c r="B411" i="6"/>
  <c r="F411" i="6"/>
  <c r="G411" i="6"/>
  <c r="H411" i="6"/>
  <c r="B412" i="6"/>
  <c r="C412" i="6"/>
  <c r="P412" i="6" s="1"/>
  <c r="D412" i="6"/>
  <c r="E412" i="6"/>
  <c r="O412" i="6"/>
  <c r="B413" i="6"/>
  <c r="C413" i="6"/>
  <c r="B414" i="6"/>
  <c r="D414" i="6" s="1"/>
  <c r="C414" i="6"/>
  <c r="O414" i="6" s="1"/>
  <c r="E414" i="6"/>
  <c r="F414" i="6"/>
  <c r="G414" i="6"/>
  <c r="H414" i="6"/>
  <c r="B415" i="6"/>
  <c r="G415" i="6" s="1"/>
  <c r="D415" i="6"/>
  <c r="E415" i="6"/>
  <c r="F415" i="6"/>
  <c r="H415" i="6"/>
  <c r="B416" i="6"/>
  <c r="C416" i="6" s="1"/>
  <c r="D416" i="6"/>
  <c r="E416" i="6"/>
  <c r="F416" i="6"/>
  <c r="G416" i="6"/>
  <c r="H416" i="6"/>
  <c r="B417" i="6"/>
  <c r="C417" i="6"/>
  <c r="D417" i="6"/>
  <c r="G417" i="6"/>
  <c r="H417" i="6"/>
  <c r="B418" i="6"/>
  <c r="F418" i="6" s="1"/>
  <c r="D418" i="6"/>
  <c r="E418" i="6"/>
  <c r="G418" i="6"/>
  <c r="B419" i="6"/>
  <c r="E419" i="6" s="1"/>
  <c r="C419" i="6"/>
  <c r="D419" i="6"/>
  <c r="F419" i="6"/>
  <c r="G419" i="6"/>
  <c r="H419" i="6"/>
  <c r="O419" i="6"/>
  <c r="P419" i="6"/>
  <c r="B420" i="6"/>
  <c r="C420" i="6" s="1"/>
  <c r="B421" i="6"/>
  <c r="E421" i="6" s="1"/>
  <c r="C421" i="6"/>
  <c r="O421" i="6" s="1"/>
  <c r="D421" i="6"/>
  <c r="F421" i="6"/>
  <c r="G421" i="6"/>
  <c r="B422" i="6"/>
  <c r="F422" i="6" s="1"/>
  <c r="E422" i="6"/>
  <c r="G422" i="6"/>
  <c r="H422" i="6"/>
  <c r="B423" i="6"/>
  <c r="C423" i="6"/>
  <c r="D423" i="6"/>
  <c r="E423" i="6"/>
  <c r="B424" i="6"/>
  <c r="E424" i="6" s="1"/>
  <c r="C424" i="6"/>
  <c r="P424" i="6" s="1"/>
  <c r="D424" i="6"/>
  <c r="F424" i="6"/>
  <c r="G424" i="6"/>
  <c r="H424" i="6"/>
  <c r="B425" i="6"/>
  <c r="C425" i="6"/>
  <c r="D425" i="6"/>
  <c r="E425" i="6"/>
  <c r="F425" i="6"/>
  <c r="G425" i="6"/>
  <c r="H425" i="6"/>
  <c r="O425" i="6"/>
  <c r="P425" i="6"/>
  <c r="B426" i="6"/>
  <c r="D426" i="6" s="1"/>
  <c r="E426" i="6"/>
  <c r="B427" i="6"/>
  <c r="E427" i="6" s="1"/>
  <c r="C427" i="6"/>
  <c r="P427" i="6" s="1"/>
  <c r="D427" i="6"/>
  <c r="F427" i="6"/>
  <c r="G427" i="6"/>
  <c r="H427" i="6"/>
  <c r="B428" i="6"/>
  <c r="H428" i="6" s="1"/>
  <c r="C428" i="6"/>
  <c r="P428" i="6" s="1"/>
  <c r="F428" i="6"/>
  <c r="O428" i="6"/>
  <c r="B429" i="6"/>
  <c r="C429" i="6"/>
  <c r="D429" i="6"/>
  <c r="E429" i="6"/>
  <c r="F429" i="6"/>
  <c r="O429" i="6"/>
  <c r="P429" i="6"/>
  <c r="B430" i="6"/>
  <c r="E430" i="6" s="1"/>
  <c r="C430" i="6"/>
  <c r="D430" i="6"/>
  <c r="B431" i="6"/>
  <c r="E431" i="6"/>
  <c r="F431" i="6"/>
  <c r="G431" i="6"/>
  <c r="H431" i="6"/>
  <c r="B432" i="6"/>
  <c r="C432" i="6"/>
  <c r="D432" i="6"/>
  <c r="E432" i="6"/>
  <c r="F432" i="6"/>
  <c r="G432" i="6"/>
  <c r="H432" i="6"/>
  <c r="B433" i="6"/>
  <c r="C433" i="6" s="1"/>
  <c r="O433" i="6" s="1"/>
  <c r="D433" i="6"/>
  <c r="E433" i="6"/>
  <c r="G433" i="6"/>
  <c r="H433" i="6"/>
  <c r="B434" i="6"/>
  <c r="C434" i="6" s="1"/>
  <c r="D434" i="6"/>
  <c r="E434" i="6"/>
  <c r="F434" i="6"/>
  <c r="G434" i="6"/>
  <c r="H434" i="6"/>
  <c r="B435" i="6"/>
  <c r="C435" i="6"/>
  <c r="F435" i="6"/>
  <c r="G435" i="6"/>
  <c r="H435" i="6"/>
  <c r="B436" i="6"/>
  <c r="D436" i="6" s="1"/>
  <c r="C436" i="6"/>
  <c r="O436" i="6" s="1"/>
  <c r="H436" i="6"/>
  <c r="B437" i="6"/>
  <c r="C437" i="6" s="1"/>
  <c r="O437" i="6" s="1"/>
  <c r="D437" i="6"/>
  <c r="E437" i="6"/>
  <c r="F437" i="6"/>
  <c r="G437" i="6"/>
  <c r="B438" i="6"/>
  <c r="B439" i="6"/>
  <c r="C439" i="6"/>
  <c r="D439" i="6"/>
  <c r="E439" i="6"/>
  <c r="F439" i="6"/>
  <c r="B440" i="6"/>
  <c r="C440" i="6"/>
  <c r="F440" i="6"/>
  <c r="G440" i="6"/>
  <c r="H440" i="6"/>
  <c r="B441" i="6"/>
  <c r="C441" i="6" s="1"/>
  <c r="P441" i="6" s="1"/>
  <c r="D441" i="6"/>
  <c r="E441" i="6"/>
  <c r="F441" i="6"/>
  <c r="G441" i="6"/>
  <c r="B442" i="6"/>
  <c r="C442" i="6" s="1"/>
  <c r="D442" i="6"/>
  <c r="E442" i="6"/>
  <c r="F442" i="6"/>
  <c r="G442" i="6"/>
  <c r="H442" i="6"/>
  <c r="O442" i="6"/>
  <c r="P442" i="6"/>
  <c r="B443" i="6"/>
  <c r="C443" i="6"/>
  <c r="B444" i="6"/>
  <c r="C444" i="6"/>
  <c r="P444" i="6" s="1"/>
  <c r="D444" i="6"/>
  <c r="E444" i="6"/>
  <c r="H444" i="6"/>
  <c r="B445" i="6"/>
  <c r="E445" i="6" s="1"/>
  <c r="C445" i="6"/>
  <c r="O445" i="6" s="1"/>
  <c r="D445" i="6"/>
  <c r="F445" i="6"/>
  <c r="G445" i="6"/>
  <c r="B446" i="6"/>
  <c r="C446" i="6"/>
  <c r="E446" i="6"/>
  <c r="F446" i="6"/>
  <c r="G446" i="6"/>
  <c r="H446" i="6"/>
  <c r="O446" i="6"/>
  <c r="P446" i="6"/>
  <c r="B447" i="6"/>
  <c r="C447" i="6"/>
  <c r="B448" i="6"/>
  <c r="H448" i="6" s="1"/>
  <c r="C448" i="6"/>
  <c r="D448" i="6"/>
  <c r="E448" i="6"/>
  <c r="F448" i="6"/>
  <c r="G448" i="6"/>
  <c r="B449" i="6"/>
  <c r="C449" i="6"/>
  <c r="O449" i="6" s="1"/>
  <c r="D449" i="6"/>
  <c r="F449" i="6"/>
  <c r="G449" i="6"/>
  <c r="H449" i="6"/>
  <c r="B450" i="6"/>
  <c r="C450" i="6"/>
  <c r="D450" i="6"/>
  <c r="E450" i="6"/>
  <c r="F450" i="6"/>
  <c r="G450" i="6"/>
  <c r="H450" i="6"/>
  <c r="O450" i="6"/>
  <c r="P450" i="6"/>
  <c r="B451" i="6"/>
  <c r="F451" i="6" s="1"/>
  <c r="C451" i="6"/>
  <c r="G451" i="6"/>
  <c r="H451" i="6"/>
  <c r="O451" i="6"/>
  <c r="P451" i="6"/>
  <c r="B452" i="6"/>
  <c r="C452" i="6"/>
  <c r="B453" i="6"/>
  <c r="C453" i="6"/>
  <c r="O453" i="6" s="1"/>
  <c r="D453" i="6"/>
  <c r="E453" i="6"/>
  <c r="F453" i="6"/>
  <c r="G453" i="6"/>
  <c r="B454" i="6"/>
  <c r="C454" i="6"/>
  <c r="O454" i="6" s="1"/>
  <c r="D454" i="6"/>
  <c r="F454" i="6"/>
  <c r="G454" i="6"/>
  <c r="H454" i="6"/>
  <c r="B455" i="6"/>
  <c r="C455" i="6"/>
  <c r="E455" i="6"/>
  <c r="F455" i="6"/>
  <c r="G455" i="6"/>
  <c r="H455" i="6"/>
  <c r="O455" i="6"/>
  <c r="P455" i="6"/>
  <c r="B456" i="6"/>
  <c r="C456" i="6"/>
  <c r="B457" i="6"/>
  <c r="H457" i="6" s="1"/>
  <c r="C457" i="6"/>
  <c r="P457" i="6" s="1"/>
  <c r="D457" i="6"/>
  <c r="E457" i="6"/>
  <c r="F457" i="6"/>
  <c r="G457" i="6"/>
  <c r="B458" i="6"/>
  <c r="C458" i="6"/>
  <c r="D458" i="6"/>
  <c r="E458" i="6"/>
  <c r="F458" i="6"/>
  <c r="G458" i="6"/>
  <c r="H458" i="6"/>
  <c r="O458" i="6"/>
  <c r="P458" i="6"/>
  <c r="B459" i="6"/>
  <c r="D459" i="6" s="1"/>
  <c r="C459" i="6"/>
  <c r="O459" i="6" s="1"/>
  <c r="E459" i="6"/>
  <c r="G459" i="6"/>
  <c r="H459" i="6"/>
  <c r="B460" i="6"/>
  <c r="C460" i="6" s="1"/>
  <c r="P460" i="6" s="1"/>
  <c r="D460" i="6"/>
  <c r="E460" i="6"/>
  <c r="F460" i="6"/>
  <c r="G460" i="6"/>
  <c r="O460" i="6"/>
  <c r="B461" i="6"/>
  <c r="C461" i="6"/>
  <c r="D461" i="6"/>
  <c r="E461" i="6"/>
  <c r="F461" i="6"/>
  <c r="G461" i="6"/>
  <c r="H461" i="6"/>
  <c r="O461" i="6"/>
  <c r="P461" i="6"/>
  <c r="B462" i="6"/>
  <c r="B463" i="6"/>
  <c r="C463" i="6"/>
  <c r="B464" i="6"/>
  <c r="G464" i="6" s="1"/>
  <c r="C464" i="6"/>
  <c r="D464" i="6"/>
  <c r="E464" i="6"/>
  <c r="F464" i="6"/>
  <c r="B465" i="6"/>
  <c r="C465" i="6"/>
  <c r="O465" i="6" s="1"/>
  <c r="D465" i="6"/>
  <c r="E465" i="6"/>
  <c r="F465" i="6"/>
  <c r="G465" i="6"/>
  <c r="H465" i="6"/>
  <c r="B466" i="6"/>
  <c r="C466" i="6"/>
  <c r="O466" i="6" s="1"/>
  <c r="F466" i="6"/>
  <c r="G466" i="6"/>
  <c r="H466" i="6"/>
  <c r="B467" i="6"/>
  <c r="F467" i="6" s="1"/>
  <c r="C467" i="6"/>
  <c r="O467" i="6" s="1"/>
  <c r="D467" i="6"/>
  <c r="E467" i="6"/>
  <c r="G467" i="6"/>
  <c r="H467" i="6"/>
  <c r="B468" i="6"/>
  <c r="C468" i="6" s="1"/>
  <c r="P468" i="6" s="1"/>
  <c r="D468" i="6"/>
  <c r="E468" i="6"/>
  <c r="F468" i="6"/>
  <c r="G468" i="6"/>
  <c r="B469" i="6"/>
  <c r="C469" i="6"/>
  <c r="D469" i="6"/>
  <c r="E469" i="6"/>
  <c r="F469" i="6"/>
  <c r="G469" i="6"/>
  <c r="H469" i="6"/>
  <c r="O469" i="6"/>
  <c r="P469" i="6"/>
  <c r="B470" i="6"/>
  <c r="B471" i="6"/>
  <c r="C471" i="6"/>
  <c r="D471" i="6"/>
  <c r="B472" i="6"/>
  <c r="G472" i="6" s="1"/>
  <c r="C472" i="6"/>
  <c r="D472" i="6"/>
  <c r="E472" i="6"/>
  <c r="F472" i="6"/>
  <c r="B473" i="6"/>
  <c r="C473" i="6"/>
  <c r="P473" i="6" s="1"/>
  <c r="D473" i="6"/>
  <c r="E473" i="6"/>
  <c r="F473" i="6"/>
  <c r="G473" i="6"/>
  <c r="H473" i="6"/>
  <c r="B474" i="6"/>
  <c r="C474" i="6"/>
  <c r="O474" i="6" s="1"/>
  <c r="F474" i="6"/>
  <c r="G474" i="6"/>
  <c r="H474" i="6"/>
  <c r="B475" i="6"/>
  <c r="F475" i="6" s="1"/>
  <c r="C475" i="6"/>
  <c r="O475" i="6" s="1"/>
  <c r="D475" i="6"/>
  <c r="E475" i="6"/>
  <c r="G475" i="6"/>
  <c r="H475" i="6"/>
  <c r="B476" i="6"/>
  <c r="C476" i="6" s="1"/>
  <c r="P476" i="6" s="1"/>
  <c r="D476" i="6"/>
  <c r="E476" i="6"/>
  <c r="F476" i="6"/>
  <c r="G476" i="6"/>
  <c r="B477" i="6"/>
  <c r="C477" i="6"/>
  <c r="D477" i="6"/>
  <c r="E477" i="6"/>
  <c r="F477" i="6"/>
  <c r="G477" i="6"/>
  <c r="H477" i="6"/>
  <c r="O477" i="6"/>
  <c r="P477" i="6"/>
  <c r="B478" i="6"/>
  <c r="B479" i="6"/>
  <c r="C479" i="6"/>
  <c r="D479" i="6"/>
  <c r="B480" i="6"/>
  <c r="G480" i="6" s="1"/>
  <c r="C480" i="6"/>
  <c r="D480" i="6"/>
  <c r="E480" i="6"/>
  <c r="F480" i="6"/>
  <c r="B481" i="6"/>
  <c r="C481" i="6"/>
  <c r="P481" i="6" s="1"/>
  <c r="D481" i="6"/>
  <c r="E481" i="6"/>
  <c r="F481" i="6"/>
  <c r="G481" i="6"/>
  <c r="H481" i="6"/>
  <c r="B482" i="6"/>
  <c r="C482" i="6"/>
  <c r="O482" i="6" s="1"/>
  <c r="E482" i="6"/>
  <c r="F482" i="6"/>
  <c r="G482" i="6"/>
  <c r="H482" i="6"/>
  <c r="B483" i="6"/>
  <c r="F483" i="6" s="1"/>
  <c r="C483" i="6"/>
  <c r="O483" i="6" s="1"/>
  <c r="D483" i="6"/>
  <c r="E483" i="6"/>
  <c r="G483" i="6"/>
  <c r="H483" i="6"/>
  <c r="B484" i="6"/>
  <c r="C484" i="6" s="1"/>
  <c r="P484" i="6" s="1"/>
  <c r="D484" i="6"/>
  <c r="E484" i="6"/>
  <c r="F484" i="6"/>
  <c r="G484" i="6"/>
  <c r="B485" i="6"/>
  <c r="C485" i="6"/>
  <c r="D485" i="6"/>
  <c r="E485" i="6"/>
  <c r="F485" i="6"/>
  <c r="G485" i="6"/>
  <c r="H485" i="6"/>
  <c r="O485" i="6"/>
  <c r="P485" i="6"/>
  <c r="B486" i="6"/>
  <c r="B487" i="6"/>
  <c r="C487" i="6"/>
  <c r="D487" i="6"/>
  <c r="B488" i="6"/>
  <c r="G488" i="6" s="1"/>
  <c r="C488" i="6"/>
  <c r="D488" i="6"/>
  <c r="E488" i="6"/>
  <c r="F488" i="6"/>
  <c r="B489" i="6"/>
  <c r="C489" i="6"/>
  <c r="P489" i="6" s="1"/>
  <c r="D489" i="6"/>
  <c r="E489" i="6"/>
  <c r="F489" i="6"/>
  <c r="G489" i="6"/>
  <c r="H489" i="6"/>
  <c r="B490" i="6"/>
  <c r="C490" i="6"/>
  <c r="O490" i="6" s="1"/>
  <c r="E490" i="6"/>
  <c r="F490" i="6"/>
  <c r="G490" i="6"/>
  <c r="H490" i="6"/>
  <c r="B491" i="6"/>
  <c r="F491" i="6" s="1"/>
  <c r="C491" i="6"/>
  <c r="O491" i="6" s="1"/>
  <c r="D491" i="6"/>
  <c r="E491" i="6"/>
  <c r="G491" i="6"/>
  <c r="H491" i="6"/>
  <c r="B492" i="6"/>
  <c r="C492" i="6" s="1"/>
  <c r="P492" i="6" s="1"/>
  <c r="D492" i="6"/>
  <c r="E492" i="6"/>
  <c r="F492" i="6"/>
  <c r="G492" i="6"/>
  <c r="O492" i="6"/>
  <c r="B493" i="6"/>
  <c r="C493" i="6"/>
  <c r="D493" i="6"/>
  <c r="E493" i="6"/>
  <c r="F493" i="6"/>
  <c r="G493" i="6"/>
  <c r="H493" i="6"/>
  <c r="O493" i="6"/>
  <c r="P493" i="6"/>
  <c r="B494" i="6"/>
  <c r="B495" i="6"/>
  <c r="C495" i="6"/>
  <c r="D495" i="6"/>
  <c r="B496" i="6"/>
  <c r="G496" i="6" s="1"/>
  <c r="C496" i="6"/>
  <c r="D496" i="6"/>
  <c r="E496" i="6"/>
  <c r="F496" i="6"/>
  <c r="B497" i="6"/>
  <c r="C497" i="6"/>
  <c r="O497" i="6" s="1"/>
  <c r="D497" i="6"/>
  <c r="E497" i="6"/>
  <c r="F497" i="6"/>
  <c r="G497" i="6"/>
  <c r="H497" i="6"/>
  <c r="B498" i="6"/>
  <c r="C498" i="6"/>
  <c r="O498" i="6" s="1"/>
  <c r="E498" i="6"/>
  <c r="F498" i="6"/>
  <c r="G498" i="6"/>
  <c r="H498" i="6"/>
  <c r="B499" i="6"/>
  <c r="F499" i="6" s="1"/>
  <c r="C499" i="6"/>
  <c r="O499" i="6" s="1"/>
  <c r="D499" i="6"/>
  <c r="E499" i="6"/>
  <c r="G499" i="6"/>
  <c r="H499" i="6"/>
  <c r="B500" i="6"/>
  <c r="C500" i="6" s="1"/>
  <c r="P500" i="6" s="1"/>
  <c r="D500" i="6"/>
  <c r="E500" i="6"/>
  <c r="F500" i="6"/>
  <c r="G500" i="6"/>
  <c r="H500" i="6"/>
  <c r="B501" i="6"/>
  <c r="C501" i="6"/>
  <c r="D501" i="6"/>
  <c r="E501" i="6"/>
  <c r="F501" i="6"/>
  <c r="G501" i="6"/>
  <c r="H501" i="6"/>
  <c r="O501" i="6"/>
  <c r="P501" i="6"/>
  <c r="B502" i="6"/>
  <c r="C16" i="1"/>
  <c r="B5" i="6"/>
  <c r="C5" i="6" s="1"/>
  <c r="O37" i="6" l="1"/>
  <c r="P37" i="6"/>
  <c r="O39" i="6"/>
  <c r="P39" i="6"/>
  <c r="O45" i="6"/>
  <c r="P45" i="6"/>
  <c r="O53" i="6"/>
  <c r="P53" i="6"/>
  <c r="O31" i="6"/>
  <c r="P31" i="6"/>
  <c r="E58" i="6"/>
  <c r="C57" i="6"/>
  <c r="E50" i="6"/>
  <c r="C49" i="6"/>
  <c r="E42" i="6"/>
  <c r="C41" i="6"/>
  <c r="E34" i="6"/>
  <c r="C33" i="6"/>
  <c r="H52" i="6"/>
  <c r="H44" i="6"/>
  <c r="D42" i="6"/>
  <c r="H36" i="6"/>
  <c r="D34" i="6"/>
  <c r="C58" i="6"/>
  <c r="P56" i="6"/>
  <c r="G52" i="6"/>
  <c r="C50" i="6"/>
  <c r="P48" i="6"/>
  <c r="G44" i="6"/>
  <c r="C42" i="6"/>
  <c r="P40" i="6"/>
  <c r="G36" i="6"/>
  <c r="C34" i="6"/>
  <c r="P32" i="6"/>
  <c r="H53" i="6"/>
  <c r="F52" i="6"/>
  <c r="H45" i="6"/>
  <c r="F44" i="6"/>
  <c r="H37" i="6"/>
  <c r="F36" i="6"/>
  <c r="C59" i="6"/>
  <c r="G53" i="6"/>
  <c r="E52" i="6"/>
  <c r="C51" i="6"/>
  <c r="G45" i="6"/>
  <c r="E44" i="6"/>
  <c r="C43" i="6"/>
  <c r="G37" i="6"/>
  <c r="E36" i="6"/>
  <c r="C35" i="6"/>
  <c r="H54" i="6"/>
  <c r="F53" i="6"/>
  <c r="D52" i="6"/>
  <c r="H46" i="6"/>
  <c r="F45" i="6"/>
  <c r="D44" i="6"/>
  <c r="H38" i="6"/>
  <c r="F37" i="6"/>
  <c r="D36" i="6"/>
  <c r="G54" i="6"/>
  <c r="E53" i="6"/>
  <c r="C52" i="6"/>
  <c r="G46" i="6"/>
  <c r="E45" i="6"/>
  <c r="C44" i="6"/>
  <c r="G38" i="6"/>
  <c r="E37" i="6"/>
  <c r="C36" i="6"/>
  <c r="D37" i="6"/>
  <c r="H56" i="6"/>
  <c r="H48" i="6"/>
  <c r="H40" i="6"/>
  <c r="H32" i="6"/>
  <c r="G48" i="6"/>
  <c r="G40" i="6"/>
  <c r="G32" i="6"/>
  <c r="G56" i="6"/>
  <c r="H57" i="6"/>
  <c r="F56" i="6"/>
  <c r="H49" i="6"/>
  <c r="F48" i="6"/>
  <c r="H41" i="6"/>
  <c r="F40" i="6"/>
  <c r="H33" i="6"/>
  <c r="F32" i="6"/>
  <c r="G57" i="6"/>
  <c r="E56" i="6"/>
  <c r="G49" i="6"/>
  <c r="E48" i="6"/>
  <c r="G41" i="6"/>
  <c r="E40" i="6"/>
  <c r="G33" i="6"/>
  <c r="E32" i="6"/>
  <c r="P407" i="6"/>
  <c r="O407" i="6"/>
  <c r="O420" i="6"/>
  <c r="P420" i="6"/>
  <c r="O463" i="6"/>
  <c r="P463" i="6"/>
  <c r="C359" i="6"/>
  <c r="E359" i="6"/>
  <c r="F359" i="6"/>
  <c r="G359" i="6"/>
  <c r="H359" i="6"/>
  <c r="P435" i="6"/>
  <c r="O435" i="6"/>
  <c r="P380" i="6"/>
  <c r="O380" i="6"/>
  <c r="O495" i="6"/>
  <c r="P495" i="6"/>
  <c r="O172" i="6"/>
  <c r="P172" i="6"/>
  <c r="F452" i="6"/>
  <c r="G452" i="6"/>
  <c r="D452" i="6"/>
  <c r="E452" i="6"/>
  <c r="H452" i="6"/>
  <c r="F423" i="6"/>
  <c r="G423" i="6"/>
  <c r="H423" i="6"/>
  <c r="F420" i="6"/>
  <c r="O396" i="6"/>
  <c r="P396" i="6"/>
  <c r="O272" i="6"/>
  <c r="P272" i="6"/>
  <c r="P125" i="6"/>
  <c r="O125" i="6"/>
  <c r="C494" i="6"/>
  <c r="E494" i="6"/>
  <c r="D494" i="6"/>
  <c r="F494" i="6"/>
  <c r="G494" i="6"/>
  <c r="H494" i="6"/>
  <c r="O471" i="6"/>
  <c r="P471" i="6"/>
  <c r="D420" i="6"/>
  <c r="G401" i="6"/>
  <c r="H401" i="6"/>
  <c r="C401" i="6"/>
  <c r="D401" i="6"/>
  <c r="E401" i="6"/>
  <c r="F401" i="6"/>
  <c r="O362" i="6"/>
  <c r="P362" i="6"/>
  <c r="P348" i="6"/>
  <c r="O348" i="6"/>
  <c r="E136" i="6"/>
  <c r="D136" i="6"/>
  <c r="C136" i="6"/>
  <c r="H136" i="6"/>
  <c r="G136" i="6"/>
  <c r="F136" i="6"/>
  <c r="E471" i="6"/>
  <c r="F471" i="6"/>
  <c r="G471" i="6"/>
  <c r="H471" i="6"/>
  <c r="O468" i="6"/>
  <c r="O441" i="6"/>
  <c r="O404" i="6"/>
  <c r="P404" i="6"/>
  <c r="D362" i="6"/>
  <c r="E362" i="6"/>
  <c r="F362" i="6"/>
  <c r="G362" i="6"/>
  <c r="H362" i="6"/>
  <c r="O268" i="6"/>
  <c r="P268" i="6"/>
  <c r="C462" i="6"/>
  <c r="F462" i="6"/>
  <c r="D462" i="6"/>
  <c r="E462" i="6"/>
  <c r="H462" i="6"/>
  <c r="G462" i="6"/>
  <c r="G133" i="6"/>
  <c r="H133" i="6"/>
  <c r="E133" i="6"/>
  <c r="F133" i="6"/>
  <c r="D133" i="6"/>
  <c r="D456" i="6"/>
  <c r="G456" i="6"/>
  <c r="E456" i="6"/>
  <c r="F456" i="6"/>
  <c r="H456" i="6"/>
  <c r="P221" i="6"/>
  <c r="O221" i="6"/>
  <c r="P207" i="6"/>
  <c r="O207" i="6"/>
  <c r="P398" i="6"/>
  <c r="O398" i="6"/>
  <c r="O388" i="6"/>
  <c r="P388" i="6"/>
  <c r="O488" i="6"/>
  <c r="P488" i="6"/>
  <c r="E479" i="6"/>
  <c r="F479" i="6"/>
  <c r="H479" i="6"/>
  <c r="G479" i="6"/>
  <c r="O476" i="6"/>
  <c r="O439" i="6"/>
  <c r="P439" i="6"/>
  <c r="D413" i="6"/>
  <c r="E413" i="6"/>
  <c r="F413" i="6"/>
  <c r="G413" i="6"/>
  <c r="H413" i="6"/>
  <c r="P163" i="6"/>
  <c r="O163" i="6"/>
  <c r="P155" i="6"/>
  <c r="O155" i="6"/>
  <c r="P63" i="6"/>
  <c r="O63" i="6"/>
  <c r="O332" i="6"/>
  <c r="P332" i="6"/>
  <c r="P133" i="6"/>
  <c r="O133" i="6"/>
  <c r="O480" i="6"/>
  <c r="P480" i="6"/>
  <c r="O27" i="6"/>
  <c r="P27" i="6"/>
  <c r="O365" i="6"/>
  <c r="P365" i="6"/>
  <c r="D443" i="6"/>
  <c r="E443" i="6"/>
  <c r="F443" i="6"/>
  <c r="G443" i="6"/>
  <c r="H443" i="6"/>
  <c r="O479" i="6"/>
  <c r="P479" i="6"/>
  <c r="O447" i="6"/>
  <c r="P447" i="6"/>
  <c r="C426" i="6"/>
  <c r="F426" i="6"/>
  <c r="G426" i="6"/>
  <c r="H426" i="6"/>
  <c r="C410" i="6"/>
  <c r="E410" i="6"/>
  <c r="F410" i="6"/>
  <c r="G410" i="6"/>
  <c r="H410" i="6"/>
  <c r="O339" i="6"/>
  <c r="P339" i="6"/>
  <c r="C486" i="6"/>
  <c r="E486" i="6"/>
  <c r="H486" i="6"/>
  <c r="D486" i="6"/>
  <c r="F486" i="6"/>
  <c r="G486" i="6"/>
  <c r="P472" i="6"/>
  <c r="O472" i="6"/>
  <c r="E495" i="6"/>
  <c r="G495" i="6"/>
  <c r="H495" i="6"/>
  <c r="F495" i="6"/>
  <c r="G420" i="6"/>
  <c r="E420" i="6"/>
  <c r="H420" i="6"/>
  <c r="C470" i="6"/>
  <c r="D470" i="6"/>
  <c r="E470" i="6"/>
  <c r="F470" i="6"/>
  <c r="H470" i="6"/>
  <c r="G470" i="6"/>
  <c r="O213" i="6"/>
  <c r="P213" i="6"/>
  <c r="O413" i="6"/>
  <c r="P413" i="6"/>
  <c r="F398" i="6"/>
  <c r="D398" i="6"/>
  <c r="E398" i="6"/>
  <c r="G398" i="6"/>
  <c r="H398" i="6"/>
  <c r="C478" i="6"/>
  <c r="D478" i="6"/>
  <c r="E478" i="6"/>
  <c r="F478" i="6"/>
  <c r="H478" i="6"/>
  <c r="G478" i="6"/>
  <c r="P464" i="6"/>
  <c r="O464" i="6"/>
  <c r="D447" i="6"/>
  <c r="E447" i="6"/>
  <c r="F447" i="6"/>
  <c r="G447" i="6"/>
  <c r="H447" i="6"/>
  <c r="C438" i="6"/>
  <c r="D438" i="6"/>
  <c r="E438" i="6"/>
  <c r="F438" i="6"/>
  <c r="H438" i="6"/>
  <c r="G438" i="6"/>
  <c r="O434" i="6"/>
  <c r="P434" i="6"/>
  <c r="O430" i="6"/>
  <c r="P430" i="6"/>
  <c r="H407" i="6"/>
  <c r="D407" i="6"/>
  <c r="E407" i="6"/>
  <c r="F407" i="6"/>
  <c r="G407" i="6"/>
  <c r="O403" i="6"/>
  <c r="P403" i="6"/>
  <c r="P387" i="6"/>
  <c r="O387" i="6"/>
  <c r="O286" i="6"/>
  <c r="P286" i="6"/>
  <c r="O500" i="6"/>
  <c r="O443" i="6"/>
  <c r="P443" i="6"/>
  <c r="C393" i="6"/>
  <c r="H393" i="6"/>
  <c r="E393" i="6"/>
  <c r="F393" i="6"/>
  <c r="G393" i="6"/>
  <c r="O152" i="6"/>
  <c r="P152" i="6"/>
  <c r="O343" i="6"/>
  <c r="P343" i="6"/>
  <c r="O487" i="6"/>
  <c r="P487" i="6"/>
  <c r="P437" i="6"/>
  <c r="P433" i="6"/>
  <c r="F430" i="6"/>
  <c r="G430" i="6"/>
  <c r="H430" i="6"/>
  <c r="P417" i="6"/>
  <c r="O417" i="6"/>
  <c r="O381" i="6"/>
  <c r="P381" i="6"/>
  <c r="P170" i="6"/>
  <c r="O170" i="6"/>
  <c r="E463" i="6"/>
  <c r="F463" i="6"/>
  <c r="G463" i="6"/>
  <c r="H463" i="6"/>
  <c r="O452" i="6"/>
  <c r="P452" i="6"/>
  <c r="P423" i="6"/>
  <c r="O423" i="6"/>
  <c r="O456" i="6"/>
  <c r="P456" i="6"/>
  <c r="D502" i="6"/>
  <c r="E502" i="6"/>
  <c r="F502" i="6"/>
  <c r="H502" i="6"/>
  <c r="G502" i="6"/>
  <c r="P416" i="6"/>
  <c r="O416" i="6"/>
  <c r="G305" i="6"/>
  <c r="C305" i="6"/>
  <c r="E305" i="6"/>
  <c r="H305" i="6"/>
  <c r="P219" i="6"/>
  <c r="O219" i="6"/>
  <c r="O496" i="6"/>
  <c r="P496" i="6"/>
  <c r="E487" i="6"/>
  <c r="H487" i="6"/>
  <c r="F487" i="6"/>
  <c r="G487" i="6"/>
  <c r="O484" i="6"/>
  <c r="D463" i="6"/>
  <c r="O373" i="6"/>
  <c r="P373" i="6"/>
  <c r="D359" i="6"/>
  <c r="P225" i="6"/>
  <c r="O225" i="6"/>
  <c r="P201" i="6"/>
  <c r="O201" i="6"/>
  <c r="O142" i="6"/>
  <c r="P142" i="6"/>
  <c r="D7" i="6"/>
  <c r="E7" i="6"/>
  <c r="F7" i="6"/>
  <c r="H7" i="6"/>
  <c r="E474" i="6"/>
  <c r="E466" i="6"/>
  <c r="H453" i="6"/>
  <c r="F444" i="6"/>
  <c r="G444" i="6"/>
  <c r="E440" i="6"/>
  <c r="E436" i="6"/>
  <c r="D431" i="6"/>
  <c r="E411" i="6"/>
  <c r="C411" i="6"/>
  <c r="D411" i="6"/>
  <c r="C385" i="6"/>
  <c r="D385" i="6"/>
  <c r="G385" i="6"/>
  <c r="H385" i="6"/>
  <c r="F366" i="6"/>
  <c r="E347" i="6"/>
  <c r="H341" i="6"/>
  <c r="P328" i="6"/>
  <c r="O328" i="6"/>
  <c r="F325" i="6"/>
  <c r="G325" i="6"/>
  <c r="H325" i="6"/>
  <c r="E325" i="6"/>
  <c r="C325" i="6"/>
  <c r="D325" i="6"/>
  <c r="P321" i="6"/>
  <c r="O321" i="6"/>
  <c r="H298" i="6"/>
  <c r="G298" i="6"/>
  <c r="F285" i="6"/>
  <c r="D285" i="6"/>
  <c r="G285" i="6"/>
  <c r="E285" i="6"/>
  <c r="H285" i="6"/>
  <c r="F280" i="6"/>
  <c r="H280" i="6"/>
  <c r="G280" i="6"/>
  <c r="C280" i="6"/>
  <c r="O267" i="6"/>
  <c r="P267" i="6"/>
  <c r="H239" i="6"/>
  <c r="O189" i="6"/>
  <c r="P189" i="6"/>
  <c r="P181" i="6"/>
  <c r="O181" i="6"/>
  <c r="H177" i="6"/>
  <c r="D177" i="6"/>
  <c r="E177" i="6"/>
  <c r="F177" i="6"/>
  <c r="G177" i="6"/>
  <c r="O29" i="6"/>
  <c r="P29" i="6"/>
  <c r="F24" i="6"/>
  <c r="G24" i="6"/>
  <c r="H24" i="6"/>
  <c r="E24" i="6"/>
  <c r="D24" i="6"/>
  <c r="C24" i="6"/>
  <c r="O19" i="6"/>
  <c r="P19" i="6"/>
  <c r="O10" i="6"/>
  <c r="P10" i="6"/>
  <c r="D498" i="6"/>
  <c r="H492" i="6"/>
  <c r="D490" i="6"/>
  <c r="H484" i="6"/>
  <c r="D482" i="6"/>
  <c r="H476" i="6"/>
  <c r="D474" i="6"/>
  <c r="H468" i="6"/>
  <c r="D466" i="6"/>
  <c r="H460" i="6"/>
  <c r="F459" i="6"/>
  <c r="E454" i="6"/>
  <c r="E449" i="6"/>
  <c r="H441" i="6"/>
  <c r="D440" i="6"/>
  <c r="C431" i="6"/>
  <c r="C408" i="6"/>
  <c r="C402" i="6"/>
  <c r="D358" i="6"/>
  <c r="E358" i="6"/>
  <c r="F358" i="6"/>
  <c r="G358" i="6"/>
  <c r="H358" i="6"/>
  <c r="O356" i="6"/>
  <c r="P356" i="6"/>
  <c r="O323" i="6"/>
  <c r="P323" i="6"/>
  <c r="D271" i="6"/>
  <c r="H271" i="6"/>
  <c r="C271" i="6"/>
  <c r="E271" i="6"/>
  <c r="F271" i="6"/>
  <c r="G271" i="6"/>
  <c r="D267" i="6"/>
  <c r="F267" i="6"/>
  <c r="G267" i="6"/>
  <c r="H267" i="6"/>
  <c r="F181" i="6"/>
  <c r="H181" i="6"/>
  <c r="E181" i="6"/>
  <c r="G181" i="6"/>
  <c r="D181" i="6"/>
  <c r="C153" i="6"/>
  <c r="D153" i="6"/>
  <c r="E153" i="6"/>
  <c r="G153" i="6"/>
  <c r="F153" i="6"/>
  <c r="H153" i="6"/>
  <c r="G387" i="6"/>
  <c r="H387" i="6"/>
  <c r="F387" i="6"/>
  <c r="D380" i="6"/>
  <c r="D373" i="6"/>
  <c r="O326" i="6"/>
  <c r="P326" i="6"/>
  <c r="O253" i="6"/>
  <c r="P253" i="6"/>
  <c r="O294" i="6"/>
  <c r="P294" i="6"/>
  <c r="O440" i="6"/>
  <c r="P440" i="6"/>
  <c r="D239" i="6"/>
  <c r="E239" i="6"/>
  <c r="G239" i="6"/>
  <c r="P497" i="6"/>
  <c r="P465" i="6"/>
  <c r="O91" i="6"/>
  <c r="P91" i="6"/>
  <c r="O489" i="6"/>
  <c r="O481" i="6"/>
  <c r="P453" i="6"/>
  <c r="O295" i="6"/>
  <c r="P295" i="6"/>
  <c r="P498" i="6"/>
  <c r="P490" i="6"/>
  <c r="P482" i="6"/>
  <c r="P474" i="6"/>
  <c r="P466" i="6"/>
  <c r="D455" i="6"/>
  <c r="D446" i="6"/>
  <c r="O444" i="6"/>
  <c r="F433" i="6"/>
  <c r="O427" i="6"/>
  <c r="C415" i="6"/>
  <c r="G412" i="6"/>
  <c r="F412" i="6"/>
  <c r="H412" i="6"/>
  <c r="C409" i="6"/>
  <c r="E406" i="6"/>
  <c r="F406" i="6"/>
  <c r="O399" i="6"/>
  <c r="E395" i="6"/>
  <c r="D395" i="6"/>
  <c r="F395" i="6"/>
  <c r="G395" i="6"/>
  <c r="P391" i="6"/>
  <c r="D390" i="6"/>
  <c r="E390" i="6"/>
  <c r="F390" i="6"/>
  <c r="H390" i="6"/>
  <c r="G383" i="6"/>
  <c r="H383" i="6"/>
  <c r="P376" i="6"/>
  <c r="O371" i="6"/>
  <c r="D370" i="6"/>
  <c r="E370" i="6"/>
  <c r="F370" i="6"/>
  <c r="C370" i="6"/>
  <c r="D365" i="6"/>
  <c r="H350" i="6"/>
  <c r="H316" i="6"/>
  <c r="G316" i="6"/>
  <c r="O200" i="6"/>
  <c r="P200" i="6"/>
  <c r="O216" i="6"/>
  <c r="P216" i="6"/>
  <c r="G27" i="6"/>
  <c r="H27" i="6"/>
  <c r="F27" i="6"/>
  <c r="D27" i="6"/>
  <c r="E27" i="6"/>
  <c r="E389" i="6"/>
  <c r="C389" i="6"/>
  <c r="O285" i="6"/>
  <c r="P285" i="6"/>
  <c r="E276" i="6"/>
  <c r="C276" i="6"/>
  <c r="D276" i="6"/>
  <c r="F276" i="6"/>
  <c r="G276" i="6"/>
  <c r="F339" i="6"/>
  <c r="G339" i="6"/>
  <c r="H339" i="6"/>
  <c r="E339" i="6"/>
  <c r="D339" i="6"/>
  <c r="C418" i="6"/>
  <c r="H418" i="6"/>
  <c r="D400" i="6"/>
  <c r="E400" i="6"/>
  <c r="G400" i="6"/>
  <c r="C341" i="6"/>
  <c r="D341" i="6"/>
  <c r="P150" i="6"/>
  <c r="O150" i="6"/>
  <c r="O9" i="6"/>
  <c r="P9" i="6"/>
  <c r="O473" i="6"/>
  <c r="O432" i="6"/>
  <c r="P432" i="6"/>
  <c r="C377" i="6"/>
  <c r="D377" i="6"/>
  <c r="E377" i="6"/>
  <c r="O316" i="6"/>
  <c r="P316" i="6"/>
  <c r="H138" i="6"/>
  <c r="C138" i="6"/>
  <c r="D138" i="6"/>
  <c r="E138" i="6"/>
  <c r="F138" i="6"/>
  <c r="G138" i="6"/>
  <c r="P449" i="6"/>
  <c r="H437" i="6"/>
  <c r="E403" i="6"/>
  <c r="D403" i="6"/>
  <c r="D388" i="6"/>
  <c r="H381" i="6"/>
  <c r="F381" i="6"/>
  <c r="P369" i="6"/>
  <c r="F363" i="6"/>
  <c r="G363" i="6"/>
  <c r="H363" i="6"/>
  <c r="C363" i="6"/>
  <c r="E343" i="6"/>
  <c r="F343" i="6"/>
  <c r="G343" i="6"/>
  <c r="H343" i="6"/>
  <c r="O288" i="6"/>
  <c r="P288" i="6"/>
  <c r="O212" i="6"/>
  <c r="P212" i="6"/>
  <c r="O184" i="6"/>
  <c r="P184" i="6"/>
  <c r="O7" i="6"/>
  <c r="P7" i="6"/>
  <c r="O448" i="6"/>
  <c r="P448" i="6"/>
  <c r="P298" i="6"/>
  <c r="O298" i="6"/>
  <c r="O366" i="6"/>
  <c r="P366" i="6"/>
  <c r="P239" i="6"/>
  <c r="O239" i="6"/>
  <c r="F436" i="6"/>
  <c r="G436" i="6"/>
  <c r="D366" i="6"/>
  <c r="O203" i="6"/>
  <c r="P203" i="6"/>
  <c r="O457" i="6"/>
  <c r="H445" i="6"/>
  <c r="H421" i="6"/>
  <c r="P227" i="6"/>
  <c r="O227" i="6"/>
  <c r="G60" i="6"/>
  <c r="H60" i="6"/>
  <c r="D60" i="6"/>
  <c r="E60" i="6"/>
  <c r="C60" i="6"/>
  <c r="F60" i="6"/>
  <c r="C397" i="6"/>
  <c r="E392" i="6"/>
  <c r="P499" i="6"/>
  <c r="P491" i="6"/>
  <c r="P475" i="6"/>
  <c r="P467" i="6"/>
  <c r="D451" i="6"/>
  <c r="E451" i="6"/>
  <c r="P436" i="6"/>
  <c r="C422" i="6"/>
  <c r="D422" i="6"/>
  <c r="P414" i="6"/>
  <c r="H365" i="6"/>
  <c r="E365" i="6"/>
  <c r="F365" i="6"/>
  <c r="G365" i="6"/>
  <c r="P342" i="6"/>
  <c r="P330" i="6"/>
  <c r="C324" i="6"/>
  <c r="D324" i="6"/>
  <c r="E324" i="6"/>
  <c r="F324" i="6"/>
  <c r="O310" i="6"/>
  <c r="P310" i="6"/>
  <c r="C303" i="6"/>
  <c r="G303" i="6"/>
  <c r="H303" i="6"/>
  <c r="D303" i="6"/>
  <c r="O274" i="6"/>
  <c r="P274" i="6"/>
  <c r="O223" i="6"/>
  <c r="P223" i="6"/>
  <c r="P168" i="6"/>
  <c r="O168" i="6"/>
  <c r="P126" i="6"/>
  <c r="O126" i="6"/>
  <c r="P86" i="6"/>
  <c r="O86" i="6"/>
  <c r="G396" i="6"/>
  <c r="H396" i="6"/>
  <c r="E378" i="6"/>
  <c r="F378" i="6"/>
  <c r="C378" i="6"/>
  <c r="H225" i="6"/>
  <c r="D225" i="6"/>
  <c r="E225" i="6"/>
  <c r="F225" i="6"/>
  <c r="O182" i="6"/>
  <c r="P182" i="6"/>
  <c r="D435" i="6"/>
  <c r="E435" i="6"/>
  <c r="E417" i="6"/>
  <c r="F417" i="6"/>
  <c r="P261" i="6"/>
  <c r="O261" i="6"/>
  <c r="O337" i="6"/>
  <c r="P337" i="6"/>
  <c r="H297" i="6"/>
  <c r="F297" i="6"/>
  <c r="D297" i="6"/>
  <c r="E297" i="6"/>
  <c r="G297" i="6"/>
  <c r="C297" i="6"/>
  <c r="O230" i="6"/>
  <c r="P230" i="6"/>
  <c r="P187" i="6"/>
  <c r="O187" i="6"/>
  <c r="P78" i="6"/>
  <c r="O78" i="6"/>
  <c r="G428" i="6"/>
  <c r="D428" i="6"/>
  <c r="E428" i="6"/>
  <c r="P392" i="6"/>
  <c r="O392" i="6"/>
  <c r="O368" i="6"/>
  <c r="P300" i="6"/>
  <c r="O300" i="6"/>
  <c r="D227" i="6"/>
  <c r="F227" i="6"/>
  <c r="H227" i="6"/>
  <c r="P483" i="6"/>
  <c r="P459" i="6"/>
  <c r="H496" i="6"/>
  <c r="H488" i="6"/>
  <c r="H480" i="6"/>
  <c r="H472" i="6"/>
  <c r="H464" i="6"/>
  <c r="P454" i="6"/>
  <c r="P445" i="6"/>
  <c r="H439" i="6"/>
  <c r="G429" i="6"/>
  <c r="H429" i="6"/>
  <c r="P421" i="6"/>
  <c r="H380" i="6"/>
  <c r="H373" i="6"/>
  <c r="P354" i="6"/>
  <c r="G274" i="6"/>
  <c r="D274" i="6"/>
  <c r="E274" i="6"/>
  <c r="F274" i="6"/>
  <c r="H274" i="6"/>
  <c r="O249" i="6"/>
  <c r="P249" i="6"/>
  <c r="D223" i="6"/>
  <c r="H223" i="6"/>
  <c r="F223" i="6"/>
  <c r="G223" i="6"/>
  <c r="P105" i="6"/>
  <c r="O105" i="6"/>
  <c r="P21" i="6"/>
  <c r="O21" i="6"/>
  <c r="O334" i="6"/>
  <c r="P334" i="6"/>
  <c r="O347" i="6"/>
  <c r="P347" i="6"/>
  <c r="O236" i="6"/>
  <c r="P236" i="6"/>
  <c r="F347" i="6"/>
  <c r="G347" i="6"/>
  <c r="H347" i="6"/>
  <c r="P336" i="6"/>
  <c r="H372" i="6"/>
  <c r="F372" i="6"/>
  <c r="E372" i="6"/>
  <c r="G372" i="6"/>
  <c r="G379" i="6"/>
  <c r="H379" i="6"/>
  <c r="D379" i="6"/>
  <c r="E379" i="6"/>
  <c r="F379" i="6"/>
  <c r="C266" i="6"/>
  <c r="H266" i="6"/>
  <c r="D266" i="6"/>
  <c r="H9" i="6"/>
  <c r="E9" i="6"/>
  <c r="F9" i="6"/>
  <c r="G9" i="6"/>
  <c r="G439" i="6"/>
  <c r="O424" i="6"/>
  <c r="F396" i="6"/>
  <c r="G380" i="6"/>
  <c r="C375" i="6"/>
  <c r="E375" i="6"/>
  <c r="F375" i="6"/>
  <c r="G375" i="6"/>
  <c r="G373" i="6"/>
  <c r="G350" i="6"/>
  <c r="C350" i="6"/>
  <c r="C319" i="6"/>
  <c r="E319" i="6"/>
  <c r="F319" i="6"/>
  <c r="G319" i="6"/>
  <c r="F245" i="6"/>
  <c r="H245" i="6"/>
  <c r="E245" i="6"/>
  <c r="G245" i="6"/>
  <c r="C245" i="6"/>
  <c r="D221" i="6"/>
  <c r="F221" i="6"/>
  <c r="E221" i="6"/>
  <c r="G221" i="6"/>
  <c r="H221" i="6"/>
  <c r="E170" i="6"/>
  <c r="G170" i="6"/>
  <c r="H170" i="6"/>
  <c r="H105" i="6"/>
  <c r="G105" i="6"/>
  <c r="E105" i="6"/>
  <c r="F105" i="6"/>
  <c r="H404" i="6"/>
  <c r="H356" i="6"/>
  <c r="E334" i="6"/>
  <c r="H332" i="6"/>
  <c r="G332" i="6"/>
  <c r="H326" i="6"/>
  <c r="G321" i="6"/>
  <c r="E321" i="6"/>
  <c r="H310" i="6"/>
  <c r="C292" i="6"/>
  <c r="D292" i="6"/>
  <c r="E292" i="6"/>
  <c r="C290" i="6"/>
  <c r="D290" i="6"/>
  <c r="C284" i="6"/>
  <c r="H284" i="6"/>
  <c r="F284" i="6"/>
  <c r="G284" i="6"/>
  <c r="F251" i="6"/>
  <c r="H251" i="6"/>
  <c r="C251" i="6"/>
  <c r="H233" i="6"/>
  <c r="D233" i="6"/>
  <c r="F233" i="6"/>
  <c r="G233" i="6"/>
  <c r="O197" i="6"/>
  <c r="P197" i="6"/>
  <c r="F189" i="6"/>
  <c r="G189" i="6"/>
  <c r="H189" i="6"/>
  <c r="E189" i="6"/>
  <c r="C117" i="6"/>
  <c r="E117" i="6"/>
  <c r="G117" i="6"/>
  <c r="F382" i="6"/>
  <c r="E357" i="6"/>
  <c r="H348" i="6"/>
  <c r="G348" i="6"/>
  <c r="D342" i="6"/>
  <c r="E328" i="6"/>
  <c r="G328" i="6"/>
  <c r="E320" i="6"/>
  <c r="H320" i="6"/>
  <c r="C320" i="6"/>
  <c r="D320" i="6"/>
  <c r="F320" i="6"/>
  <c r="G320" i="6"/>
  <c r="E299" i="6"/>
  <c r="F299" i="6"/>
  <c r="G299" i="6"/>
  <c r="H299" i="6"/>
  <c r="H289" i="6"/>
  <c r="C289" i="6"/>
  <c r="D289" i="6"/>
  <c r="E289" i="6"/>
  <c r="F289" i="6"/>
  <c r="G235" i="6"/>
  <c r="C235" i="6"/>
  <c r="O218" i="6"/>
  <c r="P218" i="6"/>
  <c r="F216" i="6"/>
  <c r="E216" i="6"/>
  <c r="H216" i="6"/>
  <c r="E74" i="6"/>
  <c r="F74" i="6"/>
  <c r="G74" i="6"/>
  <c r="D74" i="6"/>
  <c r="C74" i="6"/>
  <c r="H74" i="6"/>
  <c r="O367" i="6"/>
  <c r="P367" i="6"/>
  <c r="H364" i="6"/>
  <c r="C364" i="6"/>
  <c r="O351" i="6"/>
  <c r="P351" i="6"/>
  <c r="G313" i="6"/>
  <c r="C313" i="6"/>
  <c r="D313" i="6"/>
  <c r="E313" i="6"/>
  <c r="E308" i="6"/>
  <c r="F308" i="6"/>
  <c r="G308" i="6"/>
  <c r="D295" i="6"/>
  <c r="O260" i="6"/>
  <c r="P260" i="6"/>
  <c r="O211" i="6"/>
  <c r="P211" i="6"/>
  <c r="D207" i="6"/>
  <c r="E207" i="6"/>
  <c r="F207" i="6"/>
  <c r="G207" i="6"/>
  <c r="H207" i="6"/>
  <c r="O202" i="6"/>
  <c r="P202" i="6"/>
  <c r="C135" i="6"/>
  <c r="D135" i="6"/>
  <c r="G135" i="6"/>
  <c r="H135" i="6"/>
  <c r="O100" i="6"/>
  <c r="P100" i="6"/>
  <c r="D63" i="6"/>
  <c r="G63" i="6"/>
  <c r="H63" i="6"/>
  <c r="E63" i="6"/>
  <c r="C405" i="6"/>
  <c r="D394" i="6"/>
  <c r="D382" i="6"/>
  <c r="F371" i="6"/>
  <c r="G371" i="6"/>
  <c r="H371" i="6"/>
  <c r="D355" i="6"/>
  <c r="G351" i="6"/>
  <c r="H340" i="6"/>
  <c r="O335" i="6"/>
  <c r="P335" i="6"/>
  <c r="C333" i="6"/>
  <c r="D333" i="6"/>
  <c r="F333" i="6"/>
  <c r="O307" i="6"/>
  <c r="E304" i="6"/>
  <c r="C304" i="6"/>
  <c r="D304" i="6"/>
  <c r="F304" i="6"/>
  <c r="G304" i="6"/>
  <c r="D283" i="6"/>
  <c r="E283" i="6"/>
  <c r="F283" i="6"/>
  <c r="H281" i="6"/>
  <c r="C281" i="6"/>
  <c r="D281" i="6"/>
  <c r="E281" i="6"/>
  <c r="F281" i="6"/>
  <c r="C242" i="6"/>
  <c r="D242" i="6"/>
  <c r="E242" i="6"/>
  <c r="F242" i="6"/>
  <c r="G242" i="6"/>
  <c r="H211" i="6"/>
  <c r="F211" i="6"/>
  <c r="O194" i="6"/>
  <c r="P194" i="6"/>
  <c r="E132" i="6"/>
  <c r="H132" i="6"/>
  <c r="C132" i="6"/>
  <c r="F132" i="6"/>
  <c r="G132" i="6"/>
  <c r="E115" i="6"/>
  <c r="P111" i="6"/>
  <c r="O111" i="6"/>
  <c r="E386" i="6"/>
  <c r="F386" i="6"/>
  <c r="C382" i="6"/>
  <c r="D346" i="6"/>
  <c r="E346" i="6"/>
  <c r="F346" i="6"/>
  <c r="C346" i="6"/>
  <c r="D338" i="6"/>
  <c r="E338" i="6"/>
  <c r="F338" i="6"/>
  <c r="G338" i="6"/>
  <c r="D263" i="6"/>
  <c r="C263" i="6"/>
  <c r="G263" i="6"/>
  <c r="H263" i="6"/>
  <c r="G258" i="6"/>
  <c r="C258" i="6"/>
  <c r="G82" i="6"/>
  <c r="H82" i="6"/>
  <c r="C82" i="6"/>
  <c r="D82" i="6"/>
  <c r="E82" i="6"/>
  <c r="F82" i="6"/>
  <c r="F355" i="6"/>
  <c r="G355" i="6"/>
  <c r="H355" i="6"/>
  <c r="P277" i="6"/>
  <c r="O277" i="6"/>
  <c r="D269" i="6"/>
  <c r="E269" i="6"/>
  <c r="F269" i="6"/>
  <c r="C269" i="6"/>
  <c r="G269" i="6"/>
  <c r="O199" i="6"/>
  <c r="P199" i="6"/>
  <c r="H115" i="6"/>
  <c r="F115" i="6"/>
  <c r="G115" i="6"/>
  <c r="C115" i="6"/>
  <c r="O107" i="6"/>
  <c r="P107" i="6"/>
  <c r="D103" i="6"/>
  <c r="E103" i="6"/>
  <c r="G103" i="6"/>
  <c r="F103" i="6"/>
  <c r="H103" i="6"/>
  <c r="C103" i="6"/>
  <c r="O93" i="6"/>
  <c r="P93" i="6"/>
  <c r="D87" i="6"/>
  <c r="H87" i="6"/>
  <c r="C87" i="6"/>
  <c r="E87" i="6"/>
  <c r="F87" i="6"/>
  <c r="G87" i="6"/>
  <c r="H253" i="6"/>
  <c r="H241" i="6"/>
  <c r="F241" i="6"/>
  <c r="G241" i="6"/>
  <c r="C241" i="6"/>
  <c r="E213" i="6"/>
  <c r="F213" i="6"/>
  <c r="G213" i="6"/>
  <c r="F187" i="6"/>
  <c r="H187" i="6"/>
  <c r="F168" i="6"/>
  <c r="E168" i="6"/>
  <c r="C143" i="6"/>
  <c r="D143" i="6"/>
  <c r="G143" i="6"/>
  <c r="O104" i="6"/>
  <c r="P104" i="6"/>
  <c r="H69" i="6"/>
  <c r="C69" i="6"/>
  <c r="D69" i="6"/>
  <c r="E69" i="6"/>
  <c r="F69" i="6"/>
  <c r="P231" i="6"/>
  <c r="O231" i="6"/>
  <c r="C226" i="6"/>
  <c r="F226" i="6"/>
  <c r="H201" i="6"/>
  <c r="E201" i="6"/>
  <c r="F201" i="6"/>
  <c r="G201" i="6"/>
  <c r="O183" i="6"/>
  <c r="P183" i="6"/>
  <c r="D167" i="6"/>
  <c r="G167" i="6"/>
  <c r="H167" i="6"/>
  <c r="C167" i="6"/>
  <c r="E167" i="6"/>
  <c r="E154" i="6"/>
  <c r="C154" i="6"/>
  <c r="G154" i="6"/>
  <c r="H154" i="6"/>
  <c r="G145" i="6"/>
  <c r="E145" i="6"/>
  <c r="D145" i="6"/>
  <c r="C145" i="6"/>
  <c r="F145" i="6"/>
  <c r="H145" i="6"/>
  <c r="F131" i="6"/>
  <c r="D131" i="6"/>
  <c r="C131" i="6"/>
  <c r="G131" i="6"/>
  <c r="E131" i="6"/>
  <c r="H131" i="6"/>
  <c r="G121" i="6"/>
  <c r="D121" i="6"/>
  <c r="F121" i="6"/>
  <c r="C121" i="6"/>
  <c r="C108" i="6"/>
  <c r="E108" i="6"/>
  <c r="H108" i="6"/>
  <c r="D108" i="6"/>
  <c r="F108" i="6"/>
  <c r="G92" i="6"/>
  <c r="H92" i="6"/>
  <c r="E92" i="6"/>
  <c r="F92" i="6"/>
  <c r="D92" i="6"/>
  <c r="C92" i="6"/>
  <c r="D354" i="6"/>
  <c r="E354" i="6"/>
  <c r="F354" i="6"/>
  <c r="F335" i="6"/>
  <c r="H330" i="6"/>
  <c r="F309" i="6"/>
  <c r="E291" i="6"/>
  <c r="H265" i="6"/>
  <c r="E265" i="6"/>
  <c r="F265" i="6"/>
  <c r="G265" i="6"/>
  <c r="E257" i="6"/>
  <c r="D247" i="6"/>
  <c r="G247" i="6"/>
  <c r="G236" i="6"/>
  <c r="E234" i="6"/>
  <c r="F224" i="6"/>
  <c r="E224" i="6"/>
  <c r="E199" i="6"/>
  <c r="H193" i="6"/>
  <c r="F193" i="6"/>
  <c r="E193" i="6"/>
  <c r="G193" i="6"/>
  <c r="D183" i="6"/>
  <c r="E183" i="6"/>
  <c r="H183" i="6"/>
  <c r="P166" i="6"/>
  <c r="F165" i="6"/>
  <c r="E123" i="6"/>
  <c r="H123" i="6"/>
  <c r="G123" i="6"/>
  <c r="O322" i="6"/>
  <c r="P322" i="6"/>
  <c r="F314" i="6"/>
  <c r="G314" i="6"/>
  <c r="H314" i="6"/>
  <c r="G293" i="6"/>
  <c r="H293" i="6"/>
  <c r="E293" i="6"/>
  <c r="O254" i="6"/>
  <c r="P254" i="6"/>
  <c r="C252" i="6"/>
  <c r="D252" i="6"/>
  <c r="E252" i="6"/>
  <c r="H252" i="6"/>
  <c r="C250" i="6"/>
  <c r="E250" i="6"/>
  <c r="F250" i="6"/>
  <c r="F176" i="6"/>
  <c r="H176" i="6"/>
  <c r="F163" i="6"/>
  <c r="G163" i="6"/>
  <c r="H163" i="6"/>
  <c r="O85" i="6"/>
  <c r="P85" i="6"/>
  <c r="H75" i="6"/>
  <c r="F75" i="6"/>
  <c r="G75" i="6"/>
  <c r="C75" i="6"/>
  <c r="D75" i="6"/>
  <c r="C327" i="6"/>
  <c r="E327" i="6"/>
  <c r="G322" i="6"/>
  <c r="E306" i="6"/>
  <c r="H257" i="6"/>
  <c r="F257" i="6"/>
  <c r="C257" i="6"/>
  <c r="D236" i="6"/>
  <c r="E236" i="6"/>
  <c r="F236" i="6"/>
  <c r="G234" i="6"/>
  <c r="C234" i="6"/>
  <c r="O210" i="6"/>
  <c r="P210" i="6"/>
  <c r="D199" i="6"/>
  <c r="G199" i="6"/>
  <c r="C165" i="6"/>
  <c r="E165" i="6"/>
  <c r="G165" i="6"/>
  <c r="P151" i="6"/>
  <c r="O151" i="6"/>
  <c r="O147" i="6"/>
  <c r="P147" i="6"/>
  <c r="O112" i="6"/>
  <c r="P112" i="6"/>
  <c r="D330" i="6"/>
  <c r="E330" i="6"/>
  <c r="F330" i="6"/>
  <c r="P317" i="6"/>
  <c r="O317" i="6"/>
  <c r="H309" i="6"/>
  <c r="C309" i="6"/>
  <c r="G309" i="6"/>
  <c r="F291" i="6"/>
  <c r="G291" i="6"/>
  <c r="D279" i="6"/>
  <c r="E279" i="6"/>
  <c r="F279" i="6"/>
  <c r="G279" i="6"/>
  <c r="H279" i="6"/>
  <c r="C279" i="6"/>
  <c r="F229" i="6"/>
  <c r="G229" i="6"/>
  <c r="H229" i="6"/>
  <c r="C229" i="6"/>
  <c r="E210" i="6"/>
  <c r="G210" i="6"/>
  <c r="H210" i="6"/>
  <c r="F210" i="6"/>
  <c r="O204" i="6"/>
  <c r="P204" i="6"/>
  <c r="D151" i="6"/>
  <c r="E151" i="6"/>
  <c r="F151" i="6"/>
  <c r="G151" i="6"/>
  <c r="H151" i="6"/>
  <c r="E144" i="6"/>
  <c r="D144" i="6"/>
  <c r="H144" i="6"/>
  <c r="C144" i="6"/>
  <c r="F144" i="6"/>
  <c r="G144" i="6"/>
  <c r="E120" i="6"/>
  <c r="G120" i="6"/>
  <c r="C120" i="6"/>
  <c r="D120" i="6"/>
  <c r="F120" i="6"/>
  <c r="F112" i="6"/>
  <c r="D112" i="6"/>
  <c r="E112" i="6"/>
  <c r="G112" i="6"/>
  <c r="H150" i="6"/>
  <c r="F150" i="6"/>
  <c r="G150" i="6"/>
  <c r="C141" i="6"/>
  <c r="G141" i="6"/>
  <c r="H141" i="6"/>
  <c r="P16" i="6"/>
  <c r="O16" i="6"/>
  <c r="O14" i="6"/>
  <c r="P14" i="6"/>
  <c r="O311" i="6"/>
  <c r="P311" i="6"/>
  <c r="D302" i="6"/>
  <c r="E302" i="6"/>
  <c r="F302" i="6"/>
  <c r="H275" i="6"/>
  <c r="H205" i="6"/>
  <c r="E205" i="6"/>
  <c r="F205" i="6"/>
  <c r="G205" i="6"/>
  <c r="C140" i="6"/>
  <c r="F140" i="6"/>
  <c r="D140" i="6"/>
  <c r="P134" i="6"/>
  <c r="O134" i="6"/>
  <c r="E100" i="6"/>
  <c r="H100" i="6"/>
  <c r="D100" i="6"/>
  <c r="D91" i="6"/>
  <c r="E91" i="6"/>
  <c r="F91" i="6"/>
  <c r="H91" i="6"/>
  <c r="P83" i="6"/>
  <c r="O83" i="6"/>
  <c r="O71" i="6"/>
  <c r="P71" i="6"/>
  <c r="D196" i="6"/>
  <c r="E196" i="6"/>
  <c r="F196" i="6"/>
  <c r="O191" i="6"/>
  <c r="P191" i="6"/>
  <c r="O179" i="6"/>
  <c r="P179" i="6"/>
  <c r="E171" i="6"/>
  <c r="C164" i="6"/>
  <c r="E164" i="6"/>
  <c r="G116" i="6"/>
  <c r="C116" i="6"/>
  <c r="H97" i="6"/>
  <c r="D97" i="6"/>
  <c r="E97" i="6"/>
  <c r="F97" i="6"/>
  <c r="C97" i="6"/>
  <c r="G97" i="6"/>
  <c r="F331" i="6"/>
  <c r="G331" i="6"/>
  <c r="H331" i="6"/>
  <c r="F288" i="6"/>
  <c r="D288" i="6"/>
  <c r="E288" i="6"/>
  <c r="G288" i="6"/>
  <c r="F260" i="6"/>
  <c r="G260" i="6"/>
  <c r="H260" i="6"/>
  <c r="G218" i="6"/>
  <c r="H218" i="6"/>
  <c r="C186" i="6"/>
  <c r="E186" i="6"/>
  <c r="D175" i="6"/>
  <c r="E175" i="6"/>
  <c r="G175" i="6"/>
  <c r="C175" i="6"/>
  <c r="F157" i="6"/>
  <c r="H157" i="6"/>
  <c r="G155" i="6"/>
  <c r="F155" i="6"/>
  <c r="E155" i="6"/>
  <c r="F142" i="6"/>
  <c r="E142" i="6"/>
  <c r="G142" i="6"/>
  <c r="H142" i="6"/>
  <c r="O118" i="6"/>
  <c r="P118" i="6"/>
  <c r="G99" i="6"/>
  <c r="H99" i="6"/>
  <c r="C99" i="6"/>
  <c r="E99" i="6"/>
  <c r="F99" i="6"/>
  <c r="D95" i="6"/>
  <c r="E95" i="6"/>
  <c r="F95" i="6"/>
  <c r="H95" i="6"/>
  <c r="C161" i="6"/>
  <c r="H161" i="6"/>
  <c r="E161" i="6"/>
  <c r="G161" i="6"/>
  <c r="D147" i="6"/>
  <c r="G147" i="6"/>
  <c r="O65" i="6"/>
  <c r="P65" i="6"/>
  <c r="F16" i="6"/>
  <c r="G16" i="6"/>
  <c r="H16" i="6"/>
  <c r="D16" i="6"/>
  <c r="E16" i="6"/>
  <c r="D134" i="6"/>
  <c r="F134" i="6"/>
  <c r="D111" i="6"/>
  <c r="G111" i="6"/>
  <c r="E111" i="6"/>
  <c r="H111" i="6"/>
  <c r="F104" i="6"/>
  <c r="H104" i="6"/>
  <c r="E104" i="6"/>
  <c r="D85" i="6"/>
  <c r="E85" i="6"/>
  <c r="F85" i="6"/>
  <c r="H85" i="6"/>
  <c r="D369" i="6"/>
  <c r="D361" i="6"/>
  <c r="D353" i="6"/>
  <c r="D345" i="6"/>
  <c r="D337" i="6"/>
  <c r="D318" i="6"/>
  <c r="D307" i="6"/>
  <c r="F296" i="6"/>
  <c r="C296" i="6"/>
  <c r="H273" i="6"/>
  <c r="D273" i="6"/>
  <c r="G256" i="6"/>
  <c r="D248" i="6"/>
  <c r="F244" i="6"/>
  <c r="D217" i="6"/>
  <c r="E204" i="6"/>
  <c r="G204" i="6"/>
  <c r="F200" i="6"/>
  <c r="F192" i="6"/>
  <c r="C192" i="6"/>
  <c r="E192" i="6"/>
  <c r="C180" i="6"/>
  <c r="E180" i="6"/>
  <c r="D172" i="6"/>
  <c r="E156" i="6"/>
  <c r="G148" i="6"/>
  <c r="C148" i="6"/>
  <c r="E148" i="6"/>
  <c r="E146" i="6"/>
  <c r="O139" i="6"/>
  <c r="P139" i="6"/>
  <c r="H128" i="6"/>
  <c r="D125" i="6"/>
  <c r="F93" i="6"/>
  <c r="P72" i="6"/>
  <c r="O72" i="6"/>
  <c r="P70" i="6"/>
  <c r="O70" i="6"/>
  <c r="F264" i="6"/>
  <c r="C248" i="6"/>
  <c r="F240" i="6"/>
  <c r="H240" i="6"/>
  <c r="F232" i="6"/>
  <c r="C232" i="6"/>
  <c r="G228" i="6"/>
  <c r="H169" i="6"/>
  <c r="C169" i="6"/>
  <c r="C130" i="6"/>
  <c r="H130" i="6"/>
  <c r="E106" i="6"/>
  <c r="F106" i="6"/>
  <c r="D106" i="6"/>
  <c r="D83" i="6"/>
  <c r="G83" i="6"/>
  <c r="E83" i="6"/>
  <c r="F256" i="6"/>
  <c r="C256" i="6"/>
  <c r="E256" i="6"/>
  <c r="C244" i="6"/>
  <c r="E244" i="6"/>
  <c r="H217" i="6"/>
  <c r="C156" i="6"/>
  <c r="C146" i="6"/>
  <c r="P129" i="6"/>
  <c r="E128" i="6"/>
  <c r="G128" i="6"/>
  <c r="C128" i="6"/>
  <c r="F128" i="6"/>
  <c r="E125" i="6"/>
  <c r="H125" i="6"/>
  <c r="D122" i="6"/>
  <c r="O89" i="6"/>
  <c r="O77" i="6"/>
  <c r="P77" i="6"/>
  <c r="F72" i="6"/>
  <c r="E68" i="6"/>
  <c r="F68" i="6"/>
  <c r="G68" i="6"/>
  <c r="C68" i="6"/>
  <c r="D15" i="6"/>
  <c r="E15" i="6"/>
  <c r="F15" i="6"/>
  <c r="C15" i="6"/>
  <c r="G15" i="6"/>
  <c r="D19" i="6"/>
  <c r="D71" i="6"/>
  <c r="E71" i="6"/>
  <c r="F71" i="6"/>
  <c r="G71" i="6"/>
  <c r="O11" i="6"/>
  <c r="P11" i="6"/>
  <c r="E160" i="6"/>
  <c r="H160" i="6"/>
  <c r="D149" i="6"/>
  <c r="G149" i="6"/>
  <c r="H89" i="6"/>
  <c r="D89" i="6"/>
  <c r="G89" i="6"/>
  <c r="C66" i="6"/>
  <c r="F64" i="6"/>
  <c r="D64" i="6"/>
  <c r="E64" i="6"/>
  <c r="D23" i="6"/>
  <c r="E23" i="6"/>
  <c r="F23" i="6"/>
  <c r="G23" i="6"/>
  <c r="G137" i="6"/>
  <c r="H137" i="6"/>
  <c r="O8" i="6"/>
  <c r="P8" i="6"/>
  <c r="F80" i="6"/>
  <c r="E80" i="6"/>
  <c r="G80" i="6"/>
  <c r="H80" i="6"/>
  <c r="C12" i="6"/>
  <c r="D10" i="6"/>
  <c r="E10" i="6"/>
  <c r="F10" i="6"/>
  <c r="F8" i="6"/>
  <c r="G8" i="6"/>
  <c r="H8" i="6"/>
  <c r="H65" i="6"/>
  <c r="G26" i="6"/>
  <c r="H26" i="6"/>
  <c r="O20" i="6"/>
  <c r="P20" i="6"/>
  <c r="F18" i="6"/>
  <c r="G18" i="6"/>
  <c r="H18" i="6"/>
  <c r="E114" i="6"/>
  <c r="F109" i="6"/>
  <c r="H109" i="6"/>
  <c r="G98" i="6"/>
  <c r="H98" i="6"/>
  <c r="H81" i="6"/>
  <c r="F88" i="6"/>
  <c r="O28" i="6"/>
  <c r="P28" i="6"/>
  <c r="H17" i="6"/>
  <c r="H25" i="6"/>
  <c r="E5" i="6"/>
  <c r="F5" i="6"/>
  <c r="G5" i="6"/>
  <c r="H5" i="6"/>
  <c r="D5" i="6"/>
  <c r="O5" i="6" s="1"/>
  <c r="C32" i="1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H46" i="4" s="1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H76" i="4"/>
  <c r="H129" i="4"/>
  <c r="C7" i="4"/>
  <c r="B8" i="4"/>
  <c r="D8" i="4"/>
  <c r="E8" i="4"/>
  <c r="G8" i="4"/>
  <c r="B9" i="4"/>
  <c r="D9" i="4"/>
  <c r="E9" i="4"/>
  <c r="G9" i="4"/>
  <c r="B10" i="4"/>
  <c r="H10" i="4" s="1"/>
  <c r="D10" i="4"/>
  <c r="E10" i="4"/>
  <c r="G10" i="4"/>
  <c r="B11" i="4"/>
  <c r="D11" i="4"/>
  <c r="E11" i="4"/>
  <c r="G11" i="4"/>
  <c r="B12" i="4"/>
  <c r="D12" i="4"/>
  <c r="E12" i="4"/>
  <c r="G12" i="4"/>
  <c r="B13" i="4"/>
  <c r="D13" i="4"/>
  <c r="E13" i="4"/>
  <c r="G13" i="4"/>
  <c r="B14" i="4"/>
  <c r="D14" i="4"/>
  <c r="E14" i="4"/>
  <c r="G14" i="4"/>
  <c r="B15" i="4"/>
  <c r="D15" i="4"/>
  <c r="E15" i="4"/>
  <c r="G15" i="4"/>
  <c r="B16" i="4"/>
  <c r="D16" i="4"/>
  <c r="E16" i="4"/>
  <c r="G16" i="4"/>
  <c r="B17" i="4"/>
  <c r="H17" i="4" s="1"/>
  <c r="D17" i="4"/>
  <c r="E17" i="4"/>
  <c r="G17" i="4"/>
  <c r="B18" i="4"/>
  <c r="D18" i="4"/>
  <c r="E18" i="4"/>
  <c r="G18" i="4"/>
  <c r="B19" i="4"/>
  <c r="D19" i="4"/>
  <c r="E19" i="4"/>
  <c r="G19" i="4"/>
  <c r="B20" i="4"/>
  <c r="D20" i="4"/>
  <c r="E20" i="4"/>
  <c r="G20" i="4"/>
  <c r="B21" i="4"/>
  <c r="D21" i="4"/>
  <c r="E21" i="4"/>
  <c r="G21" i="4"/>
  <c r="B22" i="4"/>
  <c r="D22" i="4"/>
  <c r="E22" i="4"/>
  <c r="G22" i="4"/>
  <c r="B23" i="4"/>
  <c r="D23" i="4"/>
  <c r="E23" i="4"/>
  <c r="G23" i="4"/>
  <c r="B24" i="4"/>
  <c r="D24" i="4"/>
  <c r="E24" i="4"/>
  <c r="G24" i="4"/>
  <c r="B25" i="4"/>
  <c r="D25" i="4"/>
  <c r="E25" i="4"/>
  <c r="G25" i="4"/>
  <c r="B26" i="4"/>
  <c r="D26" i="4"/>
  <c r="E26" i="4"/>
  <c r="G26" i="4"/>
  <c r="B27" i="4"/>
  <c r="D27" i="4"/>
  <c r="E27" i="4"/>
  <c r="G27" i="4"/>
  <c r="B28" i="4"/>
  <c r="D28" i="4"/>
  <c r="E28" i="4"/>
  <c r="G28" i="4"/>
  <c r="B29" i="4"/>
  <c r="D29" i="4"/>
  <c r="E29" i="4"/>
  <c r="G29" i="4"/>
  <c r="B30" i="4"/>
  <c r="D30" i="4"/>
  <c r="E30" i="4"/>
  <c r="G30" i="4"/>
  <c r="B31" i="4"/>
  <c r="D31" i="4"/>
  <c r="E31" i="4"/>
  <c r="G31" i="4"/>
  <c r="B32" i="4"/>
  <c r="D32" i="4"/>
  <c r="E32" i="4"/>
  <c r="G32" i="4"/>
  <c r="B33" i="4"/>
  <c r="H33" i="4" s="1"/>
  <c r="D33" i="4"/>
  <c r="E33" i="4"/>
  <c r="G33" i="4"/>
  <c r="B34" i="4"/>
  <c r="D34" i="4"/>
  <c r="E34" i="4"/>
  <c r="G34" i="4"/>
  <c r="B35" i="4"/>
  <c r="D35" i="4"/>
  <c r="E35" i="4"/>
  <c r="G35" i="4"/>
  <c r="B36" i="4"/>
  <c r="D36" i="4"/>
  <c r="E36" i="4"/>
  <c r="G36" i="4"/>
  <c r="B37" i="4"/>
  <c r="D37" i="4"/>
  <c r="E37" i="4"/>
  <c r="G37" i="4"/>
  <c r="B38" i="4"/>
  <c r="D38" i="4"/>
  <c r="E38" i="4"/>
  <c r="G38" i="4"/>
  <c r="B39" i="4"/>
  <c r="D39" i="4"/>
  <c r="E39" i="4"/>
  <c r="G39" i="4"/>
  <c r="B40" i="4"/>
  <c r="D40" i="4"/>
  <c r="E40" i="4"/>
  <c r="G40" i="4"/>
  <c r="B41" i="4"/>
  <c r="D41" i="4"/>
  <c r="E41" i="4"/>
  <c r="G41" i="4"/>
  <c r="B42" i="4"/>
  <c r="D42" i="4"/>
  <c r="E42" i="4"/>
  <c r="G42" i="4"/>
  <c r="B43" i="4"/>
  <c r="D43" i="4"/>
  <c r="E43" i="4"/>
  <c r="G43" i="4"/>
  <c r="B44" i="4"/>
  <c r="D44" i="4"/>
  <c r="E44" i="4"/>
  <c r="G44" i="4"/>
  <c r="B45" i="4"/>
  <c r="H45" i="4" s="1"/>
  <c r="D45" i="4"/>
  <c r="E45" i="4"/>
  <c r="G45" i="4"/>
  <c r="B46" i="4"/>
  <c r="D46" i="4"/>
  <c r="E46" i="4"/>
  <c r="G46" i="4"/>
  <c r="B47" i="4"/>
  <c r="H47" i="4" s="1"/>
  <c r="D47" i="4"/>
  <c r="E47" i="4"/>
  <c r="G47" i="4"/>
  <c r="B48" i="4"/>
  <c r="D48" i="4"/>
  <c r="E48" i="4"/>
  <c r="G48" i="4"/>
  <c r="B49" i="4"/>
  <c r="H49" i="4" s="1"/>
  <c r="D49" i="4"/>
  <c r="E49" i="4"/>
  <c r="G49" i="4"/>
  <c r="B50" i="4"/>
  <c r="D50" i="4"/>
  <c r="E50" i="4"/>
  <c r="G50" i="4"/>
  <c r="B51" i="4"/>
  <c r="D51" i="4"/>
  <c r="E51" i="4"/>
  <c r="G51" i="4"/>
  <c r="B52" i="4"/>
  <c r="D52" i="4"/>
  <c r="E52" i="4"/>
  <c r="G52" i="4"/>
  <c r="B53" i="4"/>
  <c r="D53" i="4"/>
  <c r="E53" i="4"/>
  <c r="G53" i="4"/>
  <c r="B54" i="4"/>
  <c r="D54" i="4"/>
  <c r="E54" i="4"/>
  <c r="G54" i="4"/>
  <c r="B55" i="4"/>
  <c r="D55" i="4"/>
  <c r="E55" i="4"/>
  <c r="G55" i="4"/>
  <c r="B56" i="4"/>
  <c r="D56" i="4"/>
  <c r="E56" i="4"/>
  <c r="G56" i="4"/>
  <c r="B57" i="4"/>
  <c r="D57" i="4"/>
  <c r="E57" i="4"/>
  <c r="G57" i="4"/>
  <c r="B58" i="4"/>
  <c r="D58" i="4"/>
  <c r="E58" i="4"/>
  <c r="G58" i="4"/>
  <c r="B59" i="4"/>
  <c r="D59" i="4"/>
  <c r="E59" i="4"/>
  <c r="G59" i="4"/>
  <c r="B60" i="4"/>
  <c r="D60" i="4"/>
  <c r="E60" i="4"/>
  <c r="G60" i="4"/>
  <c r="B61" i="4"/>
  <c r="H61" i="4" s="1"/>
  <c r="D61" i="4"/>
  <c r="E61" i="4"/>
  <c r="G61" i="4"/>
  <c r="B62" i="4"/>
  <c r="D62" i="4"/>
  <c r="E62" i="4"/>
  <c r="G62" i="4"/>
  <c r="B63" i="4"/>
  <c r="H63" i="4" s="1"/>
  <c r="D63" i="4"/>
  <c r="E63" i="4"/>
  <c r="G63" i="4"/>
  <c r="B64" i="4"/>
  <c r="D64" i="4"/>
  <c r="E64" i="4"/>
  <c r="G64" i="4"/>
  <c r="B65" i="4"/>
  <c r="H65" i="4" s="1"/>
  <c r="D65" i="4"/>
  <c r="E65" i="4"/>
  <c r="G65" i="4"/>
  <c r="B66" i="4"/>
  <c r="D66" i="4"/>
  <c r="E66" i="4"/>
  <c r="G66" i="4"/>
  <c r="B67" i="4"/>
  <c r="D67" i="4"/>
  <c r="E67" i="4"/>
  <c r="G67" i="4"/>
  <c r="B68" i="4"/>
  <c r="D68" i="4"/>
  <c r="E68" i="4"/>
  <c r="G68" i="4"/>
  <c r="B69" i="4"/>
  <c r="D69" i="4"/>
  <c r="E69" i="4"/>
  <c r="G69" i="4"/>
  <c r="B70" i="4"/>
  <c r="D70" i="4"/>
  <c r="E70" i="4"/>
  <c r="G70" i="4"/>
  <c r="B71" i="4"/>
  <c r="D71" i="4"/>
  <c r="E71" i="4"/>
  <c r="G71" i="4"/>
  <c r="B72" i="4"/>
  <c r="D72" i="4"/>
  <c r="E72" i="4"/>
  <c r="G72" i="4"/>
  <c r="B73" i="4"/>
  <c r="D73" i="4"/>
  <c r="E73" i="4"/>
  <c r="G73" i="4"/>
  <c r="B74" i="4"/>
  <c r="D74" i="4"/>
  <c r="E74" i="4"/>
  <c r="G74" i="4"/>
  <c r="B75" i="4"/>
  <c r="D75" i="4"/>
  <c r="E75" i="4"/>
  <c r="G75" i="4"/>
  <c r="B76" i="4"/>
  <c r="D76" i="4"/>
  <c r="E76" i="4"/>
  <c r="G76" i="4"/>
  <c r="B77" i="4"/>
  <c r="H77" i="4" s="1"/>
  <c r="D77" i="4"/>
  <c r="E77" i="4"/>
  <c r="G77" i="4"/>
  <c r="B78" i="4"/>
  <c r="D78" i="4"/>
  <c r="E78" i="4"/>
  <c r="G78" i="4"/>
  <c r="B79" i="4"/>
  <c r="H79" i="4" s="1"/>
  <c r="D79" i="4"/>
  <c r="E79" i="4"/>
  <c r="G79" i="4"/>
  <c r="B80" i="4"/>
  <c r="D80" i="4"/>
  <c r="E80" i="4"/>
  <c r="G80" i="4"/>
  <c r="B81" i="4"/>
  <c r="H81" i="4" s="1"/>
  <c r="D81" i="4"/>
  <c r="E81" i="4"/>
  <c r="G81" i="4"/>
  <c r="B82" i="4"/>
  <c r="D82" i="4"/>
  <c r="E82" i="4"/>
  <c r="G82" i="4"/>
  <c r="B83" i="4"/>
  <c r="D83" i="4"/>
  <c r="E83" i="4"/>
  <c r="G83" i="4"/>
  <c r="B84" i="4"/>
  <c r="D84" i="4"/>
  <c r="E84" i="4"/>
  <c r="G84" i="4"/>
  <c r="B85" i="4"/>
  <c r="D85" i="4"/>
  <c r="E85" i="4"/>
  <c r="G85" i="4"/>
  <c r="B86" i="4"/>
  <c r="D86" i="4"/>
  <c r="E86" i="4"/>
  <c r="G86" i="4"/>
  <c r="B87" i="4"/>
  <c r="D87" i="4"/>
  <c r="E87" i="4"/>
  <c r="G87" i="4"/>
  <c r="B88" i="4"/>
  <c r="D88" i="4"/>
  <c r="E88" i="4"/>
  <c r="G88" i="4"/>
  <c r="B89" i="4"/>
  <c r="D89" i="4"/>
  <c r="E89" i="4"/>
  <c r="G89" i="4"/>
  <c r="B90" i="4"/>
  <c r="D90" i="4"/>
  <c r="E90" i="4"/>
  <c r="G90" i="4"/>
  <c r="B91" i="4"/>
  <c r="D91" i="4"/>
  <c r="E91" i="4"/>
  <c r="G91" i="4"/>
  <c r="B92" i="4"/>
  <c r="D92" i="4"/>
  <c r="E92" i="4"/>
  <c r="G92" i="4"/>
  <c r="B93" i="4"/>
  <c r="H93" i="4" s="1"/>
  <c r="D93" i="4"/>
  <c r="E93" i="4"/>
  <c r="G93" i="4"/>
  <c r="B94" i="4"/>
  <c r="D94" i="4"/>
  <c r="E94" i="4"/>
  <c r="G94" i="4"/>
  <c r="B95" i="4"/>
  <c r="H95" i="4" s="1"/>
  <c r="D95" i="4"/>
  <c r="E95" i="4"/>
  <c r="G95" i="4"/>
  <c r="B96" i="4"/>
  <c r="D96" i="4"/>
  <c r="E96" i="4"/>
  <c r="G96" i="4"/>
  <c r="B97" i="4"/>
  <c r="H97" i="4" s="1"/>
  <c r="D97" i="4"/>
  <c r="E97" i="4"/>
  <c r="G97" i="4"/>
  <c r="B98" i="4"/>
  <c r="D98" i="4"/>
  <c r="E98" i="4"/>
  <c r="G98" i="4"/>
  <c r="B99" i="4"/>
  <c r="D99" i="4"/>
  <c r="E99" i="4"/>
  <c r="G99" i="4"/>
  <c r="B100" i="4"/>
  <c r="D100" i="4"/>
  <c r="E100" i="4"/>
  <c r="G100" i="4"/>
  <c r="B101" i="4"/>
  <c r="D101" i="4"/>
  <c r="E101" i="4"/>
  <c r="G101" i="4"/>
  <c r="B102" i="4"/>
  <c r="D102" i="4"/>
  <c r="E102" i="4"/>
  <c r="G102" i="4"/>
  <c r="B103" i="4"/>
  <c r="D103" i="4"/>
  <c r="E103" i="4"/>
  <c r="G103" i="4"/>
  <c r="B104" i="4"/>
  <c r="D104" i="4"/>
  <c r="E104" i="4"/>
  <c r="G104" i="4"/>
  <c r="B105" i="4"/>
  <c r="D105" i="4"/>
  <c r="E105" i="4"/>
  <c r="G105" i="4"/>
  <c r="B106" i="4"/>
  <c r="D106" i="4"/>
  <c r="E106" i="4"/>
  <c r="G106" i="4"/>
  <c r="B107" i="4"/>
  <c r="D107" i="4"/>
  <c r="E107" i="4"/>
  <c r="G107" i="4"/>
  <c r="B108" i="4"/>
  <c r="D108" i="4"/>
  <c r="E108" i="4"/>
  <c r="G108" i="4"/>
  <c r="B109" i="4"/>
  <c r="H109" i="4" s="1"/>
  <c r="D109" i="4"/>
  <c r="E109" i="4"/>
  <c r="G109" i="4"/>
  <c r="B110" i="4"/>
  <c r="D110" i="4"/>
  <c r="E110" i="4"/>
  <c r="G110" i="4"/>
  <c r="B111" i="4"/>
  <c r="H111" i="4" s="1"/>
  <c r="D111" i="4"/>
  <c r="E111" i="4"/>
  <c r="G111" i="4"/>
  <c r="B112" i="4"/>
  <c r="D112" i="4"/>
  <c r="E112" i="4"/>
  <c r="G112" i="4"/>
  <c r="B113" i="4"/>
  <c r="H113" i="4" s="1"/>
  <c r="D113" i="4"/>
  <c r="E113" i="4"/>
  <c r="G113" i="4"/>
  <c r="B114" i="4"/>
  <c r="D114" i="4"/>
  <c r="E114" i="4"/>
  <c r="G114" i="4"/>
  <c r="B115" i="4"/>
  <c r="D115" i="4"/>
  <c r="E115" i="4"/>
  <c r="G115" i="4"/>
  <c r="B116" i="4"/>
  <c r="D116" i="4"/>
  <c r="E116" i="4"/>
  <c r="G116" i="4"/>
  <c r="B117" i="4"/>
  <c r="D117" i="4"/>
  <c r="E117" i="4"/>
  <c r="G117" i="4"/>
  <c r="B118" i="4"/>
  <c r="D118" i="4"/>
  <c r="E118" i="4"/>
  <c r="G118" i="4"/>
  <c r="B119" i="4"/>
  <c r="D119" i="4"/>
  <c r="E119" i="4"/>
  <c r="G119" i="4"/>
  <c r="B120" i="4"/>
  <c r="D120" i="4"/>
  <c r="E120" i="4"/>
  <c r="G120" i="4"/>
  <c r="B121" i="4"/>
  <c r="D121" i="4"/>
  <c r="E121" i="4"/>
  <c r="G121" i="4"/>
  <c r="B122" i="4"/>
  <c r="D122" i="4"/>
  <c r="E122" i="4"/>
  <c r="G122" i="4"/>
  <c r="B123" i="4"/>
  <c r="D123" i="4"/>
  <c r="E123" i="4"/>
  <c r="G123" i="4"/>
  <c r="B124" i="4"/>
  <c r="D124" i="4"/>
  <c r="E124" i="4"/>
  <c r="G124" i="4"/>
  <c r="B125" i="4"/>
  <c r="H125" i="4" s="1"/>
  <c r="D125" i="4"/>
  <c r="E125" i="4"/>
  <c r="G125" i="4"/>
  <c r="B126" i="4"/>
  <c r="D126" i="4"/>
  <c r="E126" i="4"/>
  <c r="G126" i="4"/>
  <c r="B127" i="4"/>
  <c r="H127" i="4" s="1"/>
  <c r="D127" i="4"/>
  <c r="E127" i="4"/>
  <c r="G127" i="4"/>
  <c r="B128" i="4"/>
  <c r="D128" i="4"/>
  <c r="E128" i="4"/>
  <c r="G128" i="4"/>
  <c r="B129" i="4"/>
  <c r="D129" i="4"/>
  <c r="E129" i="4"/>
  <c r="G129" i="4"/>
  <c r="B130" i="4"/>
  <c r="D130" i="4"/>
  <c r="E130" i="4"/>
  <c r="G130" i="4"/>
  <c r="B131" i="4"/>
  <c r="D131" i="4"/>
  <c r="E131" i="4"/>
  <c r="G131" i="4"/>
  <c r="B132" i="4"/>
  <c r="D132" i="4"/>
  <c r="E132" i="4"/>
  <c r="G132" i="4"/>
  <c r="B133" i="4"/>
  <c r="D133" i="4"/>
  <c r="E133" i="4"/>
  <c r="G133" i="4"/>
  <c r="B134" i="4"/>
  <c r="D134" i="4"/>
  <c r="E134" i="4"/>
  <c r="G134" i="4"/>
  <c r="B135" i="4"/>
  <c r="D135" i="4"/>
  <c r="E135" i="4"/>
  <c r="G135" i="4"/>
  <c r="B136" i="4"/>
  <c r="D136" i="4"/>
  <c r="E136" i="4"/>
  <c r="G136" i="4"/>
  <c r="B137" i="4"/>
  <c r="D137" i="4"/>
  <c r="E137" i="4"/>
  <c r="G137" i="4"/>
  <c r="B138" i="4"/>
  <c r="D138" i="4"/>
  <c r="E138" i="4"/>
  <c r="G138" i="4"/>
  <c r="B139" i="4"/>
  <c r="D139" i="4"/>
  <c r="E139" i="4"/>
  <c r="G139" i="4"/>
  <c r="B140" i="4"/>
  <c r="D140" i="4"/>
  <c r="E140" i="4"/>
  <c r="G140" i="4"/>
  <c r="B141" i="4"/>
  <c r="H141" i="4" s="1"/>
  <c r="D141" i="4"/>
  <c r="E141" i="4"/>
  <c r="G141" i="4"/>
  <c r="B142" i="4"/>
  <c r="D142" i="4"/>
  <c r="E142" i="4"/>
  <c r="G142" i="4"/>
  <c r="B143" i="4"/>
  <c r="H143" i="4" s="1"/>
  <c r="D143" i="4"/>
  <c r="E143" i="4"/>
  <c r="G143" i="4"/>
  <c r="B144" i="4"/>
  <c r="D144" i="4"/>
  <c r="E144" i="4"/>
  <c r="G144" i="4"/>
  <c r="B145" i="4"/>
  <c r="H145" i="4" s="1"/>
  <c r="D145" i="4"/>
  <c r="E145" i="4"/>
  <c r="G145" i="4"/>
  <c r="B146" i="4"/>
  <c r="D146" i="4"/>
  <c r="E146" i="4"/>
  <c r="G146" i="4"/>
  <c r="B147" i="4"/>
  <c r="D147" i="4"/>
  <c r="E147" i="4"/>
  <c r="G147" i="4"/>
  <c r="B148" i="4"/>
  <c r="D148" i="4"/>
  <c r="E148" i="4"/>
  <c r="G148" i="4"/>
  <c r="B149" i="4"/>
  <c r="D149" i="4"/>
  <c r="E149" i="4"/>
  <c r="G149" i="4"/>
  <c r="B150" i="4"/>
  <c r="D150" i="4"/>
  <c r="E150" i="4"/>
  <c r="G150" i="4"/>
  <c r="B151" i="4"/>
  <c r="D151" i="4"/>
  <c r="E151" i="4"/>
  <c r="G151" i="4"/>
  <c r="B152" i="4"/>
  <c r="D152" i="4"/>
  <c r="E152" i="4"/>
  <c r="G152" i="4"/>
  <c r="B153" i="4"/>
  <c r="D153" i="4"/>
  <c r="E153" i="4"/>
  <c r="G153" i="4"/>
  <c r="B154" i="4"/>
  <c r="D154" i="4"/>
  <c r="E154" i="4"/>
  <c r="G154" i="4"/>
  <c r="B155" i="4"/>
  <c r="D155" i="4"/>
  <c r="E155" i="4"/>
  <c r="G155" i="4"/>
  <c r="B156" i="4"/>
  <c r="D156" i="4"/>
  <c r="E156" i="4"/>
  <c r="G156" i="4"/>
  <c r="G7" i="4"/>
  <c r="E7" i="4"/>
  <c r="D7" i="4"/>
  <c r="B7" i="4"/>
  <c r="M2" i="4"/>
  <c r="M5" i="4"/>
  <c r="M6" i="4" s="1"/>
  <c r="M7" i="4" s="1"/>
  <c r="Q5" i="4"/>
  <c r="Q6" i="4" s="1"/>
  <c r="Q54" i="4" s="1"/>
  <c r="O5" i="4"/>
  <c r="O6" i="4" s="1"/>
  <c r="O51" i="4" s="1"/>
  <c r="K5" i="4"/>
  <c r="K6" i="4" s="1"/>
  <c r="K7" i="4" s="1"/>
  <c r="I5" i="4"/>
  <c r="I6" i="4" s="1"/>
  <c r="I455" i="6" l="1"/>
  <c r="I73" i="6"/>
  <c r="I242" i="6"/>
  <c r="I209" i="6"/>
  <c r="I219" i="6"/>
  <c r="I406" i="6"/>
  <c r="I412" i="6"/>
  <c r="I173" i="6"/>
  <c r="I333" i="6"/>
  <c r="I353" i="6"/>
  <c r="I12" i="6"/>
  <c r="I225" i="6"/>
  <c r="I350" i="6"/>
  <c r="I368" i="6"/>
  <c r="I211" i="6"/>
  <c r="I420" i="6"/>
  <c r="I462" i="6"/>
  <c r="I443" i="6"/>
  <c r="I142" i="6"/>
  <c r="I456" i="6"/>
  <c r="I239" i="6"/>
  <c r="I409" i="6"/>
  <c r="I267" i="6"/>
  <c r="I226" i="6"/>
  <c r="I354" i="6"/>
  <c r="I60" i="6"/>
  <c r="I75" i="6"/>
  <c r="I479" i="6"/>
  <c r="I305" i="6"/>
  <c r="I263" i="6"/>
  <c r="I407" i="6"/>
  <c r="I111" i="6"/>
  <c r="I24" i="6"/>
  <c r="I216" i="6"/>
  <c r="I283" i="6"/>
  <c r="I452" i="6"/>
  <c r="I429" i="6"/>
  <c r="I25" i="6"/>
  <c r="H154" i="4"/>
  <c r="H146" i="4"/>
  <c r="H138" i="4"/>
  <c r="H130" i="4"/>
  <c r="H122" i="4"/>
  <c r="J122" i="4" s="1"/>
  <c r="L122" i="4" s="1"/>
  <c r="H114" i="4"/>
  <c r="J114" i="4" s="1"/>
  <c r="H106" i="4"/>
  <c r="X106" i="4" s="1"/>
  <c r="H98" i="4"/>
  <c r="H94" i="4"/>
  <c r="H90" i="4"/>
  <c r="H82" i="4"/>
  <c r="H74" i="4"/>
  <c r="H66" i="4"/>
  <c r="H58" i="4"/>
  <c r="H50" i="4"/>
  <c r="H42" i="4"/>
  <c r="H34" i="4"/>
  <c r="H26" i="4"/>
  <c r="H18" i="4"/>
  <c r="H150" i="4"/>
  <c r="H134" i="4"/>
  <c r="H118" i="4"/>
  <c r="H102" i="4"/>
  <c r="H86" i="4"/>
  <c r="H70" i="4"/>
  <c r="J70" i="4" s="1"/>
  <c r="L70" i="4" s="1"/>
  <c r="H54" i="4"/>
  <c r="X54" i="4" s="1"/>
  <c r="H156" i="4"/>
  <c r="H152" i="4"/>
  <c r="H140" i="4"/>
  <c r="H124" i="4"/>
  <c r="J124" i="4" s="1"/>
  <c r="H108" i="4"/>
  <c r="J108" i="4" s="1"/>
  <c r="H104" i="4"/>
  <c r="X104" i="4" s="1"/>
  <c r="H92" i="4"/>
  <c r="H64" i="4"/>
  <c r="H60" i="4"/>
  <c r="H56" i="4"/>
  <c r="H44" i="4"/>
  <c r="H24" i="4"/>
  <c r="H16" i="4"/>
  <c r="O59" i="6"/>
  <c r="P59" i="6"/>
  <c r="O44" i="6"/>
  <c r="P44" i="6"/>
  <c r="O41" i="6"/>
  <c r="P41" i="6"/>
  <c r="O50" i="6"/>
  <c r="P50" i="6"/>
  <c r="O49" i="6"/>
  <c r="P49" i="6"/>
  <c r="O52" i="6"/>
  <c r="P52" i="6"/>
  <c r="O35" i="6"/>
  <c r="P35" i="6"/>
  <c r="O58" i="6"/>
  <c r="P58" i="6"/>
  <c r="O57" i="6"/>
  <c r="P57" i="6"/>
  <c r="O43" i="6"/>
  <c r="P43" i="6"/>
  <c r="O34" i="6"/>
  <c r="P34" i="6"/>
  <c r="O51" i="6"/>
  <c r="P51" i="6"/>
  <c r="O42" i="6"/>
  <c r="P42" i="6"/>
  <c r="O33" i="6"/>
  <c r="P33" i="6"/>
  <c r="O36" i="6"/>
  <c r="P36" i="6"/>
  <c r="O324" i="6"/>
  <c r="P324" i="6"/>
  <c r="P422" i="6"/>
  <c r="O422" i="6"/>
  <c r="O470" i="6"/>
  <c r="P470" i="6"/>
  <c r="P408" i="6"/>
  <c r="O408" i="6"/>
  <c r="P145" i="6"/>
  <c r="O145" i="6"/>
  <c r="O244" i="6"/>
  <c r="P244" i="6"/>
  <c r="O276" i="6"/>
  <c r="P276" i="6"/>
  <c r="P99" i="6"/>
  <c r="O99" i="6"/>
  <c r="O116" i="6"/>
  <c r="P116" i="6"/>
  <c r="O304" i="6"/>
  <c r="P304" i="6"/>
  <c r="P74" i="6"/>
  <c r="O74" i="6"/>
  <c r="O252" i="6"/>
  <c r="P252" i="6"/>
  <c r="O165" i="6"/>
  <c r="P165" i="6"/>
  <c r="O319" i="6"/>
  <c r="P319" i="6"/>
  <c r="O409" i="6"/>
  <c r="P409" i="6"/>
  <c r="O12" i="6"/>
  <c r="P12" i="6"/>
  <c r="P296" i="6"/>
  <c r="O296" i="6"/>
  <c r="O175" i="6"/>
  <c r="P175" i="6"/>
  <c r="P154" i="6"/>
  <c r="O154" i="6"/>
  <c r="O382" i="6"/>
  <c r="P382" i="6"/>
  <c r="O350" i="6"/>
  <c r="P350" i="6"/>
  <c r="O389" i="6"/>
  <c r="P389" i="6"/>
  <c r="O234" i="6"/>
  <c r="P234" i="6"/>
  <c r="O153" i="6"/>
  <c r="P153" i="6"/>
  <c r="O411" i="6"/>
  <c r="P411" i="6"/>
  <c r="P397" i="6"/>
  <c r="O397" i="6"/>
  <c r="O148" i="6"/>
  <c r="P148" i="6"/>
  <c r="P375" i="6"/>
  <c r="O375" i="6"/>
  <c r="P130" i="6"/>
  <c r="O130" i="6"/>
  <c r="P143" i="6"/>
  <c r="O143" i="6"/>
  <c r="P346" i="6"/>
  <c r="O346" i="6"/>
  <c r="P280" i="6"/>
  <c r="O280" i="6"/>
  <c r="O169" i="6"/>
  <c r="P169" i="6"/>
  <c r="O279" i="6"/>
  <c r="P279" i="6"/>
  <c r="O117" i="6"/>
  <c r="P117" i="6"/>
  <c r="O60" i="6"/>
  <c r="P60" i="6"/>
  <c r="O161" i="6"/>
  <c r="P161" i="6"/>
  <c r="O281" i="6"/>
  <c r="P281" i="6"/>
  <c r="O290" i="6"/>
  <c r="P290" i="6"/>
  <c r="P156" i="6"/>
  <c r="O156" i="6"/>
  <c r="O180" i="6"/>
  <c r="P180" i="6"/>
  <c r="P131" i="6"/>
  <c r="O131" i="6"/>
  <c r="P333" i="6"/>
  <c r="O333" i="6"/>
  <c r="O245" i="6"/>
  <c r="P245" i="6"/>
  <c r="O266" i="6"/>
  <c r="P266" i="6"/>
  <c r="O303" i="6"/>
  <c r="P303" i="6"/>
  <c r="O82" i="6"/>
  <c r="P82" i="6"/>
  <c r="O87" i="6"/>
  <c r="P87" i="6"/>
  <c r="P186" i="6"/>
  <c r="O186" i="6"/>
  <c r="O108" i="6"/>
  <c r="P108" i="6"/>
  <c r="O242" i="6"/>
  <c r="P242" i="6"/>
  <c r="O92" i="6"/>
  <c r="P92" i="6"/>
  <c r="O377" i="6"/>
  <c r="P377" i="6"/>
  <c r="P256" i="6"/>
  <c r="O256" i="6"/>
  <c r="O120" i="6"/>
  <c r="P120" i="6"/>
  <c r="O235" i="6"/>
  <c r="P235" i="6"/>
  <c r="O327" i="6"/>
  <c r="P327" i="6"/>
  <c r="P258" i="6"/>
  <c r="O258" i="6"/>
  <c r="P69" i="6"/>
  <c r="O69" i="6"/>
  <c r="O103" i="6"/>
  <c r="P103" i="6"/>
  <c r="O410" i="6"/>
  <c r="P410" i="6"/>
  <c r="O75" i="6"/>
  <c r="P75" i="6"/>
  <c r="P138" i="6"/>
  <c r="O138" i="6"/>
  <c r="O68" i="6"/>
  <c r="P68" i="6"/>
  <c r="P232" i="6"/>
  <c r="O232" i="6"/>
  <c r="O144" i="6"/>
  <c r="P144" i="6"/>
  <c r="O405" i="6"/>
  <c r="P405" i="6"/>
  <c r="O364" i="6"/>
  <c r="P364" i="6"/>
  <c r="P320" i="6"/>
  <c r="O320" i="6"/>
  <c r="P251" i="6"/>
  <c r="O251" i="6"/>
  <c r="P415" i="6"/>
  <c r="O415" i="6"/>
  <c r="O402" i="6"/>
  <c r="P402" i="6"/>
  <c r="P385" i="6"/>
  <c r="O385" i="6"/>
  <c r="O478" i="6"/>
  <c r="P478" i="6"/>
  <c r="P401" i="6"/>
  <c r="O401" i="6"/>
  <c r="O248" i="6"/>
  <c r="P248" i="6"/>
  <c r="P309" i="6"/>
  <c r="O309" i="6"/>
  <c r="P121" i="6"/>
  <c r="O121" i="6"/>
  <c r="O115" i="6"/>
  <c r="P115" i="6"/>
  <c r="P141" i="6"/>
  <c r="O141" i="6"/>
  <c r="O359" i="6"/>
  <c r="P359" i="6"/>
  <c r="P271" i="6"/>
  <c r="O271" i="6"/>
  <c r="P393" i="6"/>
  <c r="O393" i="6"/>
  <c r="P418" i="6"/>
  <c r="O418" i="6"/>
  <c r="O305" i="6"/>
  <c r="P305" i="6"/>
  <c r="O438" i="6"/>
  <c r="P438" i="6"/>
  <c r="O164" i="6"/>
  <c r="P164" i="6"/>
  <c r="O297" i="6"/>
  <c r="P297" i="6"/>
  <c r="O66" i="6"/>
  <c r="P66" i="6"/>
  <c r="O192" i="6"/>
  <c r="P192" i="6"/>
  <c r="P167" i="6"/>
  <c r="O167" i="6"/>
  <c r="P269" i="6"/>
  <c r="O269" i="6"/>
  <c r="O135" i="6"/>
  <c r="P135" i="6"/>
  <c r="O289" i="6"/>
  <c r="P289" i="6"/>
  <c r="P325" i="6"/>
  <c r="O325" i="6"/>
  <c r="O486" i="6"/>
  <c r="P486" i="6"/>
  <c r="O494" i="6"/>
  <c r="P494" i="6"/>
  <c r="P229" i="6"/>
  <c r="O229" i="6"/>
  <c r="O250" i="6"/>
  <c r="P250" i="6"/>
  <c r="P370" i="6"/>
  <c r="O370" i="6"/>
  <c r="O128" i="6"/>
  <c r="P128" i="6"/>
  <c r="O241" i="6"/>
  <c r="P241" i="6"/>
  <c r="O132" i="6"/>
  <c r="P132" i="6"/>
  <c r="O431" i="6"/>
  <c r="P431" i="6"/>
  <c r="O502" i="6"/>
  <c r="P502" i="6"/>
  <c r="O378" i="6"/>
  <c r="P378" i="6"/>
  <c r="P257" i="6"/>
  <c r="O257" i="6"/>
  <c r="O313" i="6"/>
  <c r="P313" i="6"/>
  <c r="O284" i="6"/>
  <c r="P284" i="6"/>
  <c r="P146" i="6"/>
  <c r="O146" i="6"/>
  <c r="O24" i="6"/>
  <c r="P24" i="6"/>
  <c r="O15" i="6"/>
  <c r="P15" i="6"/>
  <c r="P97" i="6"/>
  <c r="O97" i="6"/>
  <c r="P140" i="6"/>
  <c r="O140" i="6"/>
  <c r="O226" i="6"/>
  <c r="P226" i="6"/>
  <c r="P263" i="6"/>
  <c r="O263" i="6"/>
  <c r="O292" i="6"/>
  <c r="P292" i="6"/>
  <c r="O363" i="6"/>
  <c r="P363" i="6"/>
  <c r="O341" i="6"/>
  <c r="P341" i="6"/>
  <c r="P426" i="6"/>
  <c r="O426" i="6"/>
  <c r="O462" i="6"/>
  <c r="P462" i="6"/>
  <c r="P136" i="6"/>
  <c r="O136" i="6"/>
  <c r="H29" i="4"/>
  <c r="H13" i="4"/>
  <c r="H38" i="4"/>
  <c r="H22" i="4"/>
  <c r="H28" i="4"/>
  <c r="H12" i="4"/>
  <c r="H8" i="4"/>
  <c r="H31" i="4"/>
  <c r="H15" i="4"/>
  <c r="H126" i="4"/>
  <c r="J126" i="4" s="1"/>
  <c r="H78" i="4"/>
  <c r="J78" i="4" s="1"/>
  <c r="H48" i="4"/>
  <c r="X48" i="4" s="1"/>
  <c r="H40" i="4"/>
  <c r="H32" i="4"/>
  <c r="H155" i="4"/>
  <c r="J155" i="4" s="1"/>
  <c r="H147" i="4"/>
  <c r="H139" i="4"/>
  <c r="H131" i="4"/>
  <c r="H123" i="4"/>
  <c r="H115" i="4"/>
  <c r="J115" i="4" s="1"/>
  <c r="H107" i="4"/>
  <c r="H99" i="4"/>
  <c r="J99" i="4" s="1"/>
  <c r="H91" i="4"/>
  <c r="X91" i="4" s="1"/>
  <c r="H83" i="4"/>
  <c r="H75" i="4"/>
  <c r="J75" i="4" s="1"/>
  <c r="H67" i="4"/>
  <c r="J67" i="4" s="1"/>
  <c r="H59" i="4"/>
  <c r="J59" i="4" s="1"/>
  <c r="H51" i="4"/>
  <c r="J51" i="4" s="1"/>
  <c r="H43" i="4"/>
  <c r="J43" i="4" s="1"/>
  <c r="H35" i="4"/>
  <c r="H27" i="4"/>
  <c r="H19" i="4"/>
  <c r="H11" i="4"/>
  <c r="H136" i="4"/>
  <c r="H96" i="4"/>
  <c r="H144" i="4"/>
  <c r="J144" i="4" s="1"/>
  <c r="J5" i="6"/>
  <c r="J146" i="4"/>
  <c r="X146" i="4"/>
  <c r="J90" i="4"/>
  <c r="X90" i="4"/>
  <c r="J46" i="4"/>
  <c r="X46" i="4"/>
  <c r="X136" i="4"/>
  <c r="J136" i="4"/>
  <c r="J66" i="4"/>
  <c r="X66" i="4"/>
  <c r="J156" i="4"/>
  <c r="X156" i="4"/>
  <c r="X126" i="4"/>
  <c r="J96" i="4"/>
  <c r="X96" i="4"/>
  <c r="J42" i="4"/>
  <c r="X42" i="4"/>
  <c r="J93" i="4"/>
  <c r="X93" i="4"/>
  <c r="J63" i="4"/>
  <c r="X63" i="4"/>
  <c r="J61" i="4"/>
  <c r="X61" i="4"/>
  <c r="X81" i="4"/>
  <c r="J81" i="4"/>
  <c r="J139" i="4"/>
  <c r="X139" i="4"/>
  <c r="J79" i="4"/>
  <c r="X79" i="4"/>
  <c r="I5" i="6"/>
  <c r="H7" i="4"/>
  <c r="X129" i="4"/>
  <c r="J129" i="4"/>
  <c r="J76" i="4"/>
  <c r="X76" i="4"/>
  <c r="J111" i="4"/>
  <c r="X111" i="4"/>
  <c r="J147" i="4"/>
  <c r="X147" i="4"/>
  <c r="J123" i="4"/>
  <c r="X123" i="4"/>
  <c r="J91" i="4"/>
  <c r="X152" i="4"/>
  <c r="J152" i="4"/>
  <c r="J94" i="4"/>
  <c r="X94" i="4"/>
  <c r="J118" i="4"/>
  <c r="X118" i="4"/>
  <c r="J86" i="4"/>
  <c r="X86" i="4"/>
  <c r="J54" i="4"/>
  <c r="L54" i="4" s="1"/>
  <c r="J143" i="4"/>
  <c r="X143" i="4"/>
  <c r="J125" i="4"/>
  <c r="X125" i="4"/>
  <c r="X113" i="4"/>
  <c r="J113" i="4"/>
  <c r="X95" i="4"/>
  <c r="J95" i="4"/>
  <c r="X65" i="4"/>
  <c r="J65" i="4"/>
  <c r="J47" i="4"/>
  <c r="X47" i="4"/>
  <c r="H149" i="4"/>
  <c r="H133" i="4"/>
  <c r="H117" i="4"/>
  <c r="H101" i="4"/>
  <c r="H85" i="4"/>
  <c r="H69" i="4"/>
  <c r="H53" i="4"/>
  <c r="H37" i="4"/>
  <c r="H21" i="4"/>
  <c r="J107" i="4"/>
  <c r="X107" i="4"/>
  <c r="X64" i="4"/>
  <c r="J64" i="4"/>
  <c r="J150" i="4"/>
  <c r="X150" i="4"/>
  <c r="J134" i="4"/>
  <c r="X134" i="4"/>
  <c r="J102" i="4"/>
  <c r="X102" i="4"/>
  <c r="X145" i="4"/>
  <c r="J145" i="4"/>
  <c r="X127" i="4"/>
  <c r="J127" i="4"/>
  <c r="X97" i="4"/>
  <c r="J97" i="4"/>
  <c r="J77" i="4"/>
  <c r="X77" i="4"/>
  <c r="J45" i="4"/>
  <c r="X45" i="4"/>
  <c r="X56" i="4"/>
  <c r="J56" i="4"/>
  <c r="J131" i="4"/>
  <c r="X131" i="4"/>
  <c r="X49" i="4"/>
  <c r="J49" i="4"/>
  <c r="J141" i="4"/>
  <c r="X141" i="4"/>
  <c r="J83" i="4"/>
  <c r="X83" i="4"/>
  <c r="J138" i="4"/>
  <c r="X138" i="4"/>
  <c r="J109" i="4"/>
  <c r="X109" i="4"/>
  <c r="J154" i="4"/>
  <c r="X154" i="4"/>
  <c r="H142" i="4"/>
  <c r="J140" i="4"/>
  <c r="X140" i="4"/>
  <c r="J130" i="4"/>
  <c r="X130" i="4"/>
  <c r="H128" i="4"/>
  <c r="H120" i="4"/>
  <c r="H112" i="4"/>
  <c r="H110" i="4"/>
  <c r="J98" i="4"/>
  <c r="X98" i="4"/>
  <c r="J92" i="4"/>
  <c r="X92" i="4"/>
  <c r="H88" i="4"/>
  <c r="J82" i="4"/>
  <c r="X82" i="4"/>
  <c r="H80" i="4"/>
  <c r="J74" i="4"/>
  <c r="X74" i="4"/>
  <c r="H72" i="4"/>
  <c r="H62" i="4"/>
  <c r="J60" i="4"/>
  <c r="X60" i="4"/>
  <c r="J58" i="4"/>
  <c r="X58" i="4"/>
  <c r="J50" i="4"/>
  <c r="X50" i="4"/>
  <c r="J44" i="4"/>
  <c r="X44" i="4"/>
  <c r="H30" i="4"/>
  <c r="H14" i="4"/>
  <c r="H151" i="4"/>
  <c r="H135" i="4"/>
  <c r="H119" i="4"/>
  <c r="H103" i="4"/>
  <c r="H87" i="4"/>
  <c r="H71" i="4"/>
  <c r="H55" i="4"/>
  <c r="H39" i="4"/>
  <c r="H23" i="4"/>
  <c r="H148" i="4"/>
  <c r="H132" i="4"/>
  <c r="H116" i="4"/>
  <c r="H100" i="4"/>
  <c r="H84" i="4"/>
  <c r="H68" i="4"/>
  <c r="H52" i="4"/>
  <c r="H36" i="4"/>
  <c r="H20" i="4"/>
  <c r="H153" i="4"/>
  <c r="H137" i="4"/>
  <c r="H121" i="4"/>
  <c r="H105" i="4"/>
  <c r="H89" i="4"/>
  <c r="H73" i="4"/>
  <c r="H57" i="4"/>
  <c r="H41" i="4"/>
  <c r="J41" i="4" s="1"/>
  <c r="H25" i="4"/>
  <c r="H9" i="4"/>
  <c r="K128" i="4"/>
  <c r="K92" i="4"/>
  <c r="K89" i="4"/>
  <c r="K57" i="4"/>
  <c r="K54" i="4"/>
  <c r="O133" i="4"/>
  <c r="M128" i="4"/>
  <c r="M86" i="4"/>
  <c r="M51" i="4"/>
  <c r="O16" i="4"/>
  <c r="O10" i="4"/>
  <c r="O130" i="4"/>
  <c r="M89" i="4"/>
  <c r="O54" i="4"/>
  <c r="O13" i="4"/>
  <c r="K125" i="4"/>
  <c r="K86" i="4"/>
  <c r="K51" i="4"/>
  <c r="K122" i="4"/>
  <c r="K83" i="4"/>
  <c r="K49" i="4"/>
  <c r="K119" i="4"/>
  <c r="O80" i="4"/>
  <c r="K46" i="4"/>
  <c r="O115" i="4"/>
  <c r="O77" i="4"/>
  <c r="K43" i="4"/>
  <c r="K113" i="4"/>
  <c r="O74" i="4"/>
  <c r="K40" i="4"/>
  <c r="K155" i="4"/>
  <c r="K110" i="4"/>
  <c r="O71" i="4"/>
  <c r="K37" i="4"/>
  <c r="K152" i="4"/>
  <c r="K107" i="4"/>
  <c r="O68" i="4"/>
  <c r="K34" i="4"/>
  <c r="K149" i="4"/>
  <c r="K104" i="4"/>
  <c r="O63" i="4"/>
  <c r="O31" i="4"/>
  <c r="O148" i="4"/>
  <c r="O100" i="4"/>
  <c r="K63" i="4"/>
  <c r="O28" i="4"/>
  <c r="K143" i="4"/>
  <c r="M95" i="4"/>
  <c r="O60" i="4"/>
  <c r="O25" i="4"/>
  <c r="K140" i="4"/>
  <c r="K95" i="4"/>
  <c r="K60" i="4"/>
  <c r="O22" i="4"/>
  <c r="K137" i="4"/>
  <c r="M92" i="4"/>
  <c r="O57" i="4"/>
  <c r="O19" i="4"/>
  <c r="Q39" i="4"/>
  <c r="O154" i="4"/>
  <c r="O151" i="4"/>
  <c r="M148" i="4"/>
  <c r="O145" i="4"/>
  <c r="O142" i="4"/>
  <c r="O139" i="4"/>
  <c r="O136" i="4"/>
  <c r="M133" i="4"/>
  <c r="Q127" i="4"/>
  <c r="Q124" i="4"/>
  <c r="Q121" i="4"/>
  <c r="O118" i="4"/>
  <c r="M115" i="4"/>
  <c r="Q112" i="4"/>
  <c r="O109" i="4"/>
  <c r="O106" i="4"/>
  <c r="O103" i="4"/>
  <c r="M100" i="4"/>
  <c r="Q94" i="4"/>
  <c r="Q91" i="4"/>
  <c r="Q88" i="4"/>
  <c r="Q85" i="4"/>
  <c r="O82" i="4"/>
  <c r="M80" i="4"/>
  <c r="K68" i="4"/>
  <c r="Q48" i="4"/>
  <c r="O45" i="4"/>
  <c r="O42" i="4"/>
  <c r="O39" i="4"/>
  <c r="O36" i="4"/>
  <c r="M31" i="4"/>
  <c r="M28" i="4"/>
  <c r="M25" i="4"/>
  <c r="M22" i="4"/>
  <c r="M16" i="4"/>
  <c r="Q136" i="4"/>
  <c r="Q109" i="4"/>
  <c r="M71" i="4"/>
  <c r="M13" i="4"/>
  <c r="M154" i="4"/>
  <c r="M151" i="4"/>
  <c r="K148" i="4"/>
  <c r="M145" i="4"/>
  <c r="M142" i="4"/>
  <c r="M139" i="4"/>
  <c r="M136" i="4"/>
  <c r="K133" i="4"/>
  <c r="K130" i="4"/>
  <c r="O127" i="4"/>
  <c r="O124" i="4"/>
  <c r="O121" i="4"/>
  <c r="M118" i="4"/>
  <c r="K115" i="4"/>
  <c r="O112" i="4"/>
  <c r="M109" i="4"/>
  <c r="M106" i="4"/>
  <c r="M103" i="4"/>
  <c r="K100" i="4"/>
  <c r="O97" i="4"/>
  <c r="O94" i="4"/>
  <c r="O91" i="4"/>
  <c r="O88" i="4"/>
  <c r="O85" i="4"/>
  <c r="M82" i="4"/>
  <c r="K80" i="4"/>
  <c r="K77" i="4"/>
  <c r="K74" i="4"/>
  <c r="L74" i="4" s="1"/>
  <c r="N74" i="4" s="1"/>
  <c r="K71" i="4"/>
  <c r="O65" i="4"/>
  <c r="Q62" i="4"/>
  <c r="Q59" i="4"/>
  <c r="Q56" i="4"/>
  <c r="Q53" i="4"/>
  <c r="Q50" i="4"/>
  <c r="O48" i="4"/>
  <c r="M45" i="4"/>
  <c r="M42" i="4"/>
  <c r="M39" i="4"/>
  <c r="M36" i="4"/>
  <c r="Q33" i="4"/>
  <c r="K31" i="4"/>
  <c r="K28" i="4"/>
  <c r="K25" i="4"/>
  <c r="K22" i="4"/>
  <c r="K19" i="4"/>
  <c r="K16" i="4"/>
  <c r="K13" i="4"/>
  <c r="K10" i="4"/>
  <c r="Q19" i="4"/>
  <c r="Q115" i="4"/>
  <c r="Q22" i="4"/>
  <c r="M68" i="4"/>
  <c r="Q36" i="4"/>
  <c r="K151" i="4"/>
  <c r="K142" i="4"/>
  <c r="K139" i="4"/>
  <c r="K136" i="4"/>
  <c r="M127" i="4"/>
  <c r="M124" i="4"/>
  <c r="M121" i="4"/>
  <c r="K118" i="4"/>
  <c r="M112" i="4"/>
  <c r="K103" i="4"/>
  <c r="M97" i="4"/>
  <c r="M94" i="4"/>
  <c r="M91" i="4"/>
  <c r="M88" i="4"/>
  <c r="M85" i="4"/>
  <c r="Q67" i="4"/>
  <c r="O62" i="4"/>
  <c r="O59" i="4"/>
  <c r="O56" i="4"/>
  <c r="O53" i="4"/>
  <c r="O50" i="4"/>
  <c r="M48" i="4"/>
  <c r="K36" i="4"/>
  <c r="M63" i="4"/>
  <c r="Q25" i="4"/>
  <c r="M19" i="4"/>
  <c r="K154" i="4"/>
  <c r="Q147" i="4"/>
  <c r="K145" i="4"/>
  <c r="Q132" i="4"/>
  <c r="K127" i="4"/>
  <c r="K124" i="4"/>
  <c r="K121" i="4"/>
  <c r="Q114" i="4"/>
  <c r="K112" i="4"/>
  <c r="K109" i="4"/>
  <c r="K106" i="4"/>
  <c r="Q99" i="4"/>
  <c r="K94" i="4"/>
  <c r="K91" i="4"/>
  <c r="K88" i="4"/>
  <c r="K85" i="4"/>
  <c r="K82" i="4"/>
  <c r="Q79" i="4"/>
  <c r="Q76" i="4"/>
  <c r="Q73" i="4"/>
  <c r="Q70" i="4"/>
  <c r="O67" i="4"/>
  <c r="M65" i="4"/>
  <c r="M62" i="4"/>
  <c r="M59" i="4"/>
  <c r="M56" i="4"/>
  <c r="M53" i="4"/>
  <c r="M50" i="4"/>
  <c r="K48" i="4"/>
  <c r="K45" i="4"/>
  <c r="K42" i="4"/>
  <c r="K39" i="4"/>
  <c r="O33" i="4"/>
  <c r="Q30" i="4"/>
  <c r="Q27" i="4"/>
  <c r="Q24" i="4"/>
  <c r="Q21" i="4"/>
  <c r="Q18" i="4"/>
  <c r="Q15" i="4"/>
  <c r="Q12" i="4"/>
  <c r="Q9" i="4"/>
  <c r="Q145" i="4"/>
  <c r="Q133" i="4"/>
  <c r="Q31" i="4"/>
  <c r="M10" i="4"/>
  <c r="Q150" i="4"/>
  <c r="O147" i="4"/>
  <c r="Q141" i="4"/>
  <c r="Q138" i="4"/>
  <c r="Q135" i="4"/>
  <c r="O132" i="4"/>
  <c r="Q129" i="4"/>
  <c r="Q117" i="4"/>
  <c r="O114" i="4"/>
  <c r="Q102" i="4"/>
  <c r="O99" i="4"/>
  <c r="K97" i="4"/>
  <c r="O79" i="4"/>
  <c r="O76" i="4"/>
  <c r="O73" i="4"/>
  <c r="O70" i="4"/>
  <c r="M67" i="4"/>
  <c r="K62" i="4"/>
  <c r="K59" i="4"/>
  <c r="K56" i="4"/>
  <c r="K53" i="4"/>
  <c r="Q35" i="4"/>
  <c r="O30" i="4"/>
  <c r="O27" i="4"/>
  <c r="O24" i="4"/>
  <c r="O21" i="4"/>
  <c r="O18" i="4"/>
  <c r="O15" i="4"/>
  <c r="O12" i="4"/>
  <c r="O9" i="4"/>
  <c r="Q130" i="4"/>
  <c r="Q77" i="4"/>
  <c r="Q10" i="4"/>
  <c r="Q156" i="4"/>
  <c r="Q153" i="4"/>
  <c r="O150" i="4"/>
  <c r="M147" i="4"/>
  <c r="Q144" i="4"/>
  <c r="O141" i="4"/>
  <c r="O138" i="4"/>
  <c r="O135" i="4"/>
  <c r="M132" i="4"/>
  <c r="Q126" i="4"/>
  <c r="Q123" i="4"/>
  <c r="Q120" i="4"/>
  <c r="O117" i="4"/>
  <c r="M114" i="4"/>
  <c r="Q111" i="4"/>
  <c r="Q108" i="4"/>
  <c r="Q105" i="4"/>
  <c r="O102" i="4"/>
  <c r="M99" i="4"/>
  <c r="Q93" i="4"/>
  <c r="Q90" i="4"/>
  <c r="Q87" i="4"/>
  <c r="Q84" i="4"/>
  <c r="M79" i="4"/>
  <c r="M76" i="4"/>
  <c r="M73" i="4"/>
  <c r="M70" i="4"/>
  <c r="K65" i="4"/>
  <c r="K50" i="4"/>
  <c r="L50" i="4" s="1"/>
  <c r="Q47" i="4"/>
  <c r="Q44" i="4"/>
  <c r="Q41" i="4"/>
  <c r="Q38" i="4"/>
  <c r="O35" i="4"/>
  <c r="M33" i="4"/>
  <c r="M30" i="4"/>
  <c r="M27" i="4"/>
  <c r="M24" i="4"/>
  <c r="M21" i="4"/>
  <c r="M18" i="4"/>
  <c r="M15" i="4"/>
  <c r="M12" i="4"/>
  <c r="M9" i="4"/>
  <c r="Q13" i="4"/>
  <c r="Q148" i="4"/>
  <c r="M54" i="4"/>
  <c r="Q154" i="4"/>
  <c r="Q142" i="4"/>
  <c r="Q106" i="4"/>
  <c r="O156" i="4"/>
  <c r="O153" i="4"/>
  <c r="M150" i="4"/>
  <c r="K147" i="4"/>
  <c r="O144" i="4"/>
  <c r="M141" i="4"/>
  <c r="M138" i="4"/>
  <c r="M135" i="4"/>
  <c r="K132" i="4"/>
  <c r="O129" i="4"/>
  <c r="O126" i="4"/>
  <c r="O123" i="4"/>
  <c r="O120" i="4"/>
  <c r="M117" i="4"/>
  <c r="O111" i="4"/>
  <c r="O108" i="4"/>
  <c r="O105" i="4"/>
  <c r="M102" i="4"/>
  <c r="K99" i="4"/>
  <c r="Q96" i="4"/>
  <c r="O93" i="4"/>
  <c r="O90" i="4"/>
  <c r="O87" i="4"/>
  <c r="O84" i="4"/>
  <c r="Q81" i="4"/>
  <c r="K79" i="4"/>
  <c r="K76" i="4"/>
  <c r="K73" i="4"/>
  <c r="K70" i="4"/>
  <c r="K67" i="4"/>
  <c r="L67" i="4" s="1"/>
  <c r="Q61" i="4"/>
  <c r="Q58" i="4"/>
  <c r="Q55" i="4"/>
  <c r="Q52" i="4"/>
  <c r="O47" i="4"/>
  <c r="O44" i="4"/>
  <c r="O41" i="4"/>
  <c r="O38" i="4"/>
  <c r="M35" i="4"/>
  <c r="K30" i="4"/>
  <c r="K27" i="4"/>
  <c r="K24" i="4"/>
  <c r="K21" i="4"/>
  <c r="K15" i="4"/>
  <c r="K12" i="4"/>
  <c r="K9" i="4"/>
  <c r="M60" i="4"/>
  <c r="M156" i="4"/>
  <c r="M153" i="4"/>
  <c r="K150" i="4"/>
  <c r="M144" i="4"/>
  <c r="K135" i="4"/>
  <c r="M129" i="4"/>
  <c r="M126" i="4"/>
  <c r="M123" i="4"/>
  <c r="M120" i="4"/>
  <c r="K117" i="4"/>
  <c r="K114" i="4"/>
  <c r="M111" i="4"/>
  <c r="M108" i="4"/>
  <c r="M105" i="4"/>
  <c r="K102" i="4"/>
  <c r="L102" i="4" s="1"/>
  <c r="O96" i="4"/>
  <c r="M93" i="4"/>
  <c r="M90" i="4"/>
  <c r="M87" i="4"/>
  <c r="M84" i="4"/>
  <c r="Q64" i="4"/>
  <c r="O61" i="4"/>
  <c r="O58" i="4"/>
  <c r="O55" i="4"/>
  <c r="O52" i="4"/>
  <c r="M47" i="4"/>
  <c r="M44" i="4"/>
  <c r="M41" i="4"/>
  <c r="M38" i="4"/>
  <c r="K33" i="4"/>
  <c r="K18" i="4"/>
  <c r="Q74" i="4"/>
  <c r="M57" i="4"/>
  <c r="Q16" i="4"/>
  <c r="Q103" i="4"/>
  <c r="Q82" i="4"/>
  <c r="M74" i="4"/>
  <c r="Q45" i="4"/>
  <c r="Q42" i="4"/>
  <c r="K156" i="4"/>
  <c r="K153" i="4"/>
  <c r="Q146" i="4"/>
  <c r="K144" i="4"/>
  <c r="K141" i="4"/>
  <c r="K138" i="4"/>
  <c r="Q131" i="4"/>
  <c r="K126" i="4"/>
  <c r="L126" i="4" s="1"/>
  <c r="P126" i="4" s="1"/>
  <c r="K123" i="4"/>
  <c r="K120" i="4"/>
  <c r="K111" i="4"/>
  <c r="K108" i="4"/>
  <c r="K105" i="4"/>
  <c r="Q98" i="4"/>
  <c r="M96" i="4"/>
  <c r="K84" i="4"/>
  <c r="O81" i="4"/>
  <c r="Q78" i="4"/>
  <c r="Q75" i="4"/>
  <c r="Q72" i="4"/>
  <c r="Q69" i="4"/>
  <c r="Q66" i="4"/>
  <c r="O64" i="4"/>
  <c r="M61" i="4"/>
  <c r="M58" i="4"/>
  <c r="M55" i="4"/>
  <c r="M52" i="4"/>
  <c r="Q49" i="4"/>
  <c r="K47" i="4"/>
  <c r="K44" i="4"/>
  <c r="K41" i="4"/>
  <c r="K38" i="4"/>
  <c r="K35" i="4"/>
  <c r="Q29" i="4"/>
  <c r="Q26" i="4"/>
  <c r="Q23" i="4"/>
  <c r="Q20" i="4"/>
  <c r="Q14" i="4"/>
  <c r="Q11" i="4"/>
  <c r="Q8" i="4"/>
  <c r="Q28" i="4"/>
  <c r="M130" i="4"/>
  <c r="Q149" i="4"/>
  <c r="O146" i="4"/>
  <c r="Q134" i="4"/>
  <c r="O131" i="4"/>
  <c r="K129" i="4"/>
  <c r="Q116" i="4"/>
  <c r="Q113" i="4"/>
  <c r="Q101" i="4"/>
  <c r="O98" i="4"/>
  <c r="K96" i="4"/>
  <c r="K93" i="4"/>
  <c r="K90" i="4"/>
  <c r="K87" i="4"/>
  <c r="O78" i="4"/>
  <c r="O75" i="4"/>
  <c r="O72" i="4"/>
  <c r="O69" i="4"/>
  <c r="O66" i="4"/>
  <c r="M64" i="4"/>
  <c r="K52" i="4"/>
  <c r="Q32" i="4"/>
  <c r="O29" i="4"/>
  <c r="O26" i="4"/>
  <c r="O23" i="4"/>
  <c r="O20" i="4"/>
  <c r="Q17" i="4"/>
  <c r="O14" i="4"/>
  <c r="O11" i="4"/>
  <c r="O8" i="4"/>
  <c r="Q100" i="4"/>
  <c r="Q80" i="4"/>
  <c r="Q151" i="4"/>
  <c r="Q97" i="4"/>
  <c r="M77" i="4"/>
  <c r="Q155" i="4"/>
  <c r="Q152" i="4"/>
  <c r="O149" i="4"/>
  <c r="M146" i="4"/>
  <c r="Q143" i="4"/>
  <c r="Q140" i="4"/>
  <c r="Q137" i="4"/>
  <c r="O134" i="4"/>
  <c r="M131" i="4"/>
  <c r="Q125" i="4"/>
  <c r="Q122" i="4"/>
  <c r="Q119" i="4"/>
  <c r="O116" i="4"/>
  <c r="Q110" i="4"/>
  <c r="Q107" i="4"/>
  <c r="Q104" i="4"/>
  <c r="O101" i="4"/>
  <c r="M98" i="4"/>
  <c r="Q83" i="4"/>
  <c r="M81" i="4"/>
  <c r="M78" i="4"/>
  <c r="M75" i="4"/>
  <c r="M72" i="4"/>
  <c r="M69" i="4"/>
  <c r="M66" i="4"/>
  <c r="K64" i="4"/>
  <c r="K61" i="4"/>
  <c r="L61" i="4" s="1"/>
  <c r="K58" i="4"/>
  <c r="K55" i="4"/>
  <c r="O49" i="4"/>
  <c r="Q46" i="4"/>
  <c r="Q43" i="4"/>
  <c r="Q40" i="4"/>
  <c r="Q37" i="4"/>
  <c r="Q34" i="4"/>
  <c r="O32" i="4"/>
  <c r="M29" i="4"/>
  <c r="M26" i="4"/>
  <c r="M23" i="4"/>
  <c r="M20" i="4"/>
  <c r="O17" i="4"/>
  <c r="M14" i="4"/>
  <c r="M11" i="4"/>
  <c r="M8" i="4"/>
  <c r="Q68" i="4"/>
  <c r="Q139" i="4"/>
  <c r="Q118" i="4"/>
  <c r="Q65" i="4"/>
  <c r="O155" i="4"/>
  <c r="O152" i="4"/>
  <c r="M149" i="4"/>
  <c r="O143" i="4"/>
  <c r="O140" i="4"/>
  <c r="O137" i="4"/>
  <c r="M134" i="4"/>
  <c r="K131" i="4"/>
  <c r="Q128" i="4"/>
  <c r="O125" i="4"/>
  <c r="O122" i="4"/>
  <c r="O119" i="4"/>
  <c r="M116" i="4"/>
  <c r="O113" i="4"/>
  <c r="O110" i="4"/>
  <c r="O107" i="4"/>
  <c r="O104" i="4"/>
  <c r="M101" i="4"/>
  <c r="Q95" i="4"/>
  <c r="Q92" i="4"/>
  <c r="Q89" i="4"/>
  <c r="Q86" i="4"/>
  <c r="O83" i="4"/>
  <c r="K78" i="4"/>
  <c r="K75" i="4"/>
  <c r="K72" i="4"/>
  <c r="K69" i="4"/>
  <c r="Q51" i="4"/>
  <c r="O46" i="4"/>
  <c r="O43" i="4"/>
  <c r="O40" i="4"/>
  <c r="O37" i="4"/>
  <c r="O34" i="4"/>
  <c r="M32" i="4"/>
  <c r="K20" i="4"/>
  <c r="M17" i="4"/>
  <c r="K14" i="4"/>
  <c r="K11" i="4"/>
  <c r="K8" i="4"/>
  <c r="Q71" i="4"/>
  <c r="M155" i="4"/>
  <c r="M152" i="4"/>
  <c r="K146" i="4"/>
  <c r="M143" i="4"/>
  <c r="M140" i="4"/>
  <c r="M137" i="4"/>
  <c r="K134" i="4"/>
  <c r="O128" i="4"/>
  <c r="M125" i="4"/>
  <c r="M122" i="4"/>
  <c r="M119" i="4"/>
  <c r="K116" i="4"/>
  <c r="M113" i="4"/>
  <c r="M110" i="4"/>
  <c r="M107" i="4"/>
  <c r="M104" i="4"/>
  <c r="K101" i="4"/>
  <c r="K98" i="4"/>
  <c r="O95" i="4"/>
  <c r="O92" i="4"/>
  <c r="O89" i="4"/>
  <c r="O86" i="4"/>
  <c r="M83" i="4"/>
  <c r="K81" i="4"/>
  <c r="K66" i="4"/>
  <c r="Q63" i="4"/>
  <c r="Q60" i="4"/>
  <c r="Q57" i="4"/>
  <c r="M49" i="4"/>
  <c r="M46" i="4"/>
  <c r="M43" i="4"/>
  <c r="M40" i="4"/>
  <c r="M37" i="4"/>
  <c r="M34" i="4"/>
  <c r="K32" i="4"/>
  <c r="K29" i="4"/>
  <c r="K26" i="4"/>
  <c r="K23" i="4"/>
  <c r="K17" i="4"/>
  <c r="I7" i="4"/>
  <c r="I11" i="4"/>
  <c r="I91" i="4"/>
  <c r="I107" i="4"/>
  <c r="I27" i="4"/>
  <c r="I43" i="4"/>
  <c r="I123" i="4"/>
  <c r="I155" i="4"/>
  <c r="I59" i="4"/>
  <c r="I75" i="4"/>
  <c r="I139" i="4"/>
  <c r="O7" i="4"/>
  <c r="Q7" i="4"/>
  <c r="I142" i="4"/>
  <c r="I126" i="4"/>
  <c r="I110" i="4"/>
  <c r="I94" i="4"/>
  <c r="I78" i="4"/>
  <c r="I62" i="4"/>
  <c r="I46" i="4"/>
  <c r="I30" i="4"/>
  <c r="I14" i="4"/>
  <c r="I145" i="4"/>
  <c r="I129" i="4"/>
  <c r="I113" i="4"/>
  <c r="I97" i="4"/>
  <c r="I81" i="4"/>
  <c r="I65" i="4"/>
  <c r="I49" i="4"/>
  <c r="I33" i="4"/>
  <c r="I17" i="4"/>
  <c r="I148" i="4"/>
  <c r="I132" i="4"/>
  <c r="I116" i="4"/>
  <c r="I100" i="4"/>
  <c r="I84" i="4"/>
  <c r="I68" i="4"/>
  <c r="I52" i="4"/>
  <c r="I36" i="4"/>
  <c r="I20" i="4"/>
  <c r="I151" i="4"/>
  <c r="I135" i="4"/>
  <c r="I119" i="4"/>
  <c r="I103" i="4"/>
  <c r="I87" i="4"/>
  <c r="I71" i="4"/>
  <c r="I55" i="4"/>
  <c r="I39" i="4"/>
  <c r="I23" i="4"/>
  <c r="I154" i="4"/>
  <c r="I138" i="4"/>
  <c r="I122" i="4"/>
  <c r="I106" i="4"/>
  <c r="I90" i="4"/>
  <c r="I74" i="4"/>
  <c r="I58" i="4"/>
  <c r="I42" i="4"/>
  <c r="I26" i="4"/>
  <c r="I10" i="4"/>
  <c r="I141" i="4"/>
  <c r="I125" i="4"/>
  <c r="I109" i="4"/>
  <c r="I93" i="4"/>
  <c r="I77" i="4"/>
  <c r="I61" i="4"/>
  <c r="I45" i="4"/>
  <c r="I29" i="4"/>
  <c r="I13" i="4"/>
  <c r="I144" i="4"/>
  <c r="I128" i="4"/>
  <c r="I112" i="4"/>
  <c r="I96" i="4"/>
  <c r="I80" i="4"/>
  <c r="I64" i="4"/>
  <c r="I48" i="4"/>
  <c r="I32" i="4"/>
  <c r="I16" i="4"/>
  <c r="I147" i="4"/>
  <c r="I131" i="4"/>
  <c r="I115" i="4"/>
  <c r="I99" i="4"/>
  <c r="I83" i="4"/>
  <c r="I67" i="4"/>
  <c r="I51" i="4"/>
  <c r="I35" i="4"/>
  <c r="I19" i="4"/>
  <c r="I150" i="4"/>
  <c r="I134" i="4"/>
  <c r="I118" i="4"/>
  <c r="I102" i="4"/>
  <c r="I86" i="4"/>
  <c r="I70" i="4"/>
  <c r="I54" i="4"/>
  <c r="I38" i="4"/>
  <c r="I22" i="4"/>
  <c r="I153" i="4"/>
  <c r="I137" i="4"/>
  <c r="I121" i="4"/>
  <c r="I105" i="4"/>
  <c r="I89" i="4"/>
  <c r="I73" i="4"/>
  <c r="I57" i="4"/>
  <c r="I41" i="4"/>
  <c r="I25" i="4"/>
  <c r="I9" i="4"/>
  <c r="I156" i="4"/>
  <c r="I140" i="4"/>
  <c r="I124" i="4"/>
  <c r="I108" i="4"/>
  <c r="I92" i="4"/>
  <c r="I76" i="4"/>
  <c r="I60" i="4"/>
  <c r="I44" i="4"/>
  <c r="I28" i="4"/>
  <c r="I12" i="4"/>
  <c r="I143" i="4"/>
  <c r="I127" i="4"/>
  <c r="I111" i="4"/>
  <c r="I95" i="4"/>
  <c r="I79" i="4"/>
  <c r="I63" i="4"/>
  <c r="I47" i="4"/>
  <c r="I31" i="4"/>
  <c r="I15" i="4"/>
  <c r="I146" i="4"/>
  <c r="I130" i="4"/>
  <c r="I114" i="4"/>
  <c r="I98" i="4"/>
  <c r="I82" i="4"/>
  <c r="I66" i="4"/>
  <c r="I50" i="4"/>
  <c r="I34" i="4"/>
  <c r="I18" i="4"/>
  <c r="I149" i="4"/>
  <c r="I133" i="4"/>
  <c r="I117" i="4"/>
  <c r="I101" i="4"/>
  <c r="I85" i="4"/>
  <c r="I69" i="4"/>
  <c r="I53" i="4"/>
  <c r="I37" i="4"/>
  <c r="I21" i="4"/>
  <c r="I152" i="4"/>
  <c r="I136" i="4"/>
  <c r="I120" i="4"/>
  <c r="I104" i="4"/>
  <c r="I88" i="4"/>
  <c r="I72" i="4"/>
  <c r="I56" i="4"/>
  <c r="I40" i="4"/>
  <c r="I24" i="4"/>
  <c r="I8" i="4"/>
  <c r="F73" i="4"/>
  <c r="F146" i="4"/>
  <c r="F125" i="4"/>
  <c r="F141" i="4"/>
  <c r="F153" i="4"/>
  <c r="F100" i="4"/>
  <c r="F27" i="4"/>
  <c r="F10" i="4"/>
  <c r="F61" i="4"/>
  <c r="F18" i="4"/>
  <c r="J18" i="4" s="1"/>
  <c r="F119" i="4"/>
  <c r="F107" i="4"/>
  <c r="F76" i="4"/>
  <c r="F31" i="4"/>
  <c r="F154" i="4"/>
  <c r="F20" i="4"/>
  <c r="F77" i="4"/>
  <c r="F38" i="4"/>
  <c r="F30" i="4"/>
  <c r="F134" i="4"/>
  <c r="F147" i="4"/>
  <c r="F12" i="4"/>
  <c r="F126" i="4"/>
  <c r="F84" i="4"/>
  <c r="F99" i="4"/>
  <c r="F87" i="4"/>
  <c r="F13" i="4"/>
  <c r="F75" i="4"/>
  <c r="F116" i="4"/>
  <c r="F24" i="4"/>
  <c r="F106" i="4"/>
  <c r="F114" i="4"/>
  <c r="F46" i="4"/>
  <c r="F48" i="4"/>
  <c r="F98" i="4"/>
  <c r="F110" i="4"/>
  <c r="F88" i="4"/>
  <c r="F120" i="4"/>
  <c r="F15" i="4"/>
  <c r="F90" i="4"/>
  <c r="F72" i="4"/>
  <c r="F35" i="4"/>
  <c r="F140" i="4"/>
  <c r="F137" i="4"/>
  <c r="F108" i="4"/>
  <c r="F65" i="4"/>
  <c r="F19" i="4"/>
  <c r="F58" i="4"/>
  <c r="F123" i="4"/>
  <c r="F136" i="4"/>
  <c r="F139" i="4"/>
  <c r="F79" i="4"/>
  <c r="F39" i="4"/>
  <c r="F56" i="4"/>
  <c r="F55" i="4"/>
  <c r="F89" i="4"/>
  <c r="F28" i="4"/>
  <c r="F17" i="4"/>
  <c r="F111" i="4"/>
  <c r="F148" i="4"/>
  <c r="F121" i="4"/>
  <c r="F132" i="4"/>
  <c r="F130" i="4"/>
  <c r="F51" i="4"/>
  <c r="F14" i="4"/>
  <c r="F29" i="4"/>
  <c r="F69" i="4"/>
  <c r="F103" i="4"/>
  <c r="F63" i="4"/>
  <c r="F34" i="4"/>
  <c r="F8" i="4"/>
  <c r="I8" i="6" s="1"/>
  <c r="F151" i="4"/>
  <c r="F16" i="4"/>
  <c r="F92" i="4"/>
  <c r="F9" i="4"/>
  <c r="F59" i="4"/>
  <c r="F71" i="4"/>
  <c r="F97" i="4"/>
  <c r="F128" i="4"/>
  <c r="F112" i="4"/>
  <c r="F82" i="4"/>
  <c r="F11" i="4"/>
  <c r="F60" i="4"/>
  <c r="F105" i="4"/>
  <c r="F86" i="4"/>
  <c r="F81" i="4"/>
  <c r="F91" i="4"/>
  <c r="F101" i="4"/>
  <c r="F124" i="4"/>
  <c r="F122" i="4"/>
  <c r="F117" i="4"/>
  <c r="F50" i="4"/>
  <c r="F109" i="4"/>
  <c r="F25" i="4"/>
  <c r="F66" i="4"/>
  <c r="F43" i="4"/>
  <c r="F145" i="4"/>
  <c r="F135" i="4"/>
  <c r="F74" i="4"/>
  <c r="F115" i="4"/>
  <c r="F96" i="4"/>
  <c r="F44" i="4"/>
  <c r="F49" i="4"/>
  <c r="F53" i="4"/>
  <c r="F41" i="4"/>
  <c r="F138" i="4"/>
  <c r="F93" i="4"/>
  <c r="F26" i="4"/>
  <c r="F102" i="4"/>
  <c r="F52" i="4"/>
  <c r="F94" i="4"/>
  <c r="F85" i="4"/>
  <c r="F21" i="4"/>
  <c r="F80" i="4"/>
  <c r="F32" i="4"/>
  <c r="F83" i="4"/>
  <c r="F129" i="4"/>
  <c r="F23" i="4"/>
  <c r="F127" i="4"/>
  <c r="F45" i="4"/>
  <c r="F68" i="4"/>
  <c r="F78" i="4"/>
  <c r="F150" i="4"/>
  <c r="F64" i="4"/>
  <c r="F54" i="4"/>
  <c r="F33" i="4"/>
  <c r="F152" i="4"/>
  <c r="F62" i="4"/>
  <c r="F113" i="4"/>
  <c r="F37" i="4"/>
  <c r="F40" i="4"/>
  <c r="F143" i="4"/>
  <c r="F42" i="4"/>
  <c r="F95" i="4"/>
  <c r="F142" i="4"/>
  <c r="F118" i="4"/>
  <c r="F149" i="4"/>
  <c r="F22" i="4"/>
  <c r="F156" i="4"/>
  <c r="F36" i="4"/>
  <c r="F155" i="4"/>
  <c r="F70" i="4"/>
  <c r="F47" i="4"/>
  <c r="F133" i="4"/>
  <c r="F57" i="4"/>
  <c r="F104" i="4"/>
  <c r="F131" i="4"/>
  <c r="F67" i="4"/>
  <c r="C10" i="1"/>
  <c r="F144" i="4"/>
  <c r="J106" i="4" l="1"/>
  <c r="L106" i="4" s="1"/>
  <c r="X114" i="4"/>
  <c r="I168" i="6"/>
  <c r="I465" i="6"/>
  <c r="I320" i="6"/>
  <c r="I495" i="6"/>
  <c r="I233" i="6"/>
  <c r="I362" i="6"/>
  <c r="I340" i="6"/>
  <c r="I395" i="6"/>
  <c r="I487" i="6"/>
  <c r="I234" i="6"/>
  <c r="I295" i="6"/>
  <c r="I220" i="6"/>
  <c r="I179" i="6"/>
  <c r="I404" i="6"/>
  <c r="I61" i="6"/>
  <c r="I28" i="6"/>
  <c r="L78" i="4"/>
  <c r="X115" i="4"/>
  <c r="X124" i="4"/>
  <c r="I328" i="6"/>
  <c r="I471" i="6"/>
  <c r="I266" i="6"/>
  <c r="I473" i="6"/>
  <c r="I177" i="6"/>
  <c r="I474" i="6"/>
  <c r="I212" i="6"/>
  <c r="I414" i="6"/>
  <c r="I247" i="6"/>
  <c r="I141" i="6"/>
  <c r="I37" i="6"/>
  <c r="I217" i="6"/>
  <c r="I50" i="6"/>
  <c r="I285" i="6"/>
  <c r="I74" i="6"/>
  <c r="I470" i="6"/>
  <c r="I167" i="6"/>
  <c r="I351" i="6"/>
  <c r="I166" i="6"/>
  <c r="I384" i="6"/>
  <c r="I20" i="6"/>
  <c r="I477" i="6"/>
  <c r="I291" i="6"/>
  <c r="X59" i="4"/>
  <c r="J104" i="4"/>
  <c r="X144" i="4"/>
  <c r="I257" i="6"/>
  <c r="I275" i="6"/>
  <c r="I42" i="6"/>
  <c r="I103" i="6"/>
  <c r="I85" i="6"/>
  <c r="I417" i="6"/>
  <c r="I45" i="6"/>
  <c r="I398" i="6"/>
  <c r="I130" i="6"/>
  <c r="I365" i="6"/>
  <c r="I174" i="6"/>
  <c r="I109" i="6"/>
  <c r="I99" i="6"/>
  <c r="I105" i="6"/>
  <c r="I63" i="6"/>
  <c r="I162" i="6"/>
  <c r="I87" i="6"/>
  <c r="I32" i="6"/>
  <c r="I363" i="6"/>
  <c r="I88" i="6"/>
  <c r="I147" i="6"/>
  <c r="I9" i="6"/>
  <c r="I401" i="6"/>
  <c r="I53" i="6"/>
  <c r="I115" i="6"/>
  <c r="I52" i="6"/>
  <c r="I83" i="6"/>
  <c r="I205" i="6"/>
  <c r="I361" i="6"/>
  <c r="X43" i="4"/>
  <c r="I100" i="6"/>
  <c r="I146" i="6"/>
  <c r="I252" i="6"/>
  <c r="I46" i="6"/>
  <c r="I140" i="6"/>
  <c r="I405" i="6"/>
  <c r="I117" i="6"/>
  <c r="I494" i="6"/>
  <c r="I170" i="6"/>
  <c r="I44" i="6"/>
  <c r="I269" i="6"/>
  <c r="I17" i="6"/>
  <c r="I352" i="6"/>
  <c r="I79" i="6"/>
  <c r="I458" i="6"/>
  <c r="I345" i="6"/>
  <c r="I270" i="6"/>
  <c r="I80" i="6"/>
  <c r="X75" i="4"/>
  <c r="X70" i="4"/>
  <c r="I315" i="6"/>
  <c r="I356" i="6"/>
  <c r="I120" i="6"/>
  <c r="I421" i="6"/>
  <c r="I445" i="6"/>
  <c r="I481" i="6"/>
  <c r="I289" i="6"/>
  <c r="I377" i="6"/>
  <c r="I199" i="6"/>
  <c r="I332" i="6"/>
  <c r="I54" i="6"/>
  <c r="I153" i="6"/>
  <c r="I171" i="6"/>
  <c r="I375" i="6"/>
  <c r="I186" i="6"/>
  <c r="I66" i="6"/>
  <c r="I238" i="6"/>
  <c r="I254" i="6"/>
  <c r="I13" i="6"/>
  <c r="I344" i="6"/>
  <c r="L18" i="4"/>
  <c r="X51" i="4"/>
  <c r="I189" i="6"/>
  <c r="I274" i="6"/>
  <c r="I116" i="6"/>
  <c r="I227" i="6"/>
  <c r="I138" i="6"/>
  <c r="I343" i="6"/>
  <c r="I188" i="6"/>
  <c r="I284" i="6"/>
  <c r="I36" i="6"/>
  <c r="I210" i="6"/>
  <c r="I435" i="6"/>
  <c r="I235" i="6"/>
  <c r="I399" i="6"/>
  <c r="I251" i="6"/>
  <c r="L98" i="4"/>
  <c r="L81" i="4"/>
  <c r="J48" i="4"/>
  <c r="X108" i="4"/>
  <c r="I178" i="6"/>
  <c r="I364" i="6"/>
  <c r="I387" i="6"/>
  <c r="I69" i="6"/>
  <c r="I341" i="6"/>
  <c r="I437" i="6"/>
  <c r="I293" i="6"/>
  <c r="I137" i="6"/>
  <c r="I112" i="6"/>
  <c r="I91" i="6"/>
  <c r="I457" i="6"/>
  <c r="I383" i="6"/>
  <c r="I292" i="6"/>
  <c r="I326" i="6"/>
  <c r="I213" i="6"/>
  <c r="I222" i="6"/>
  <c r="I304" i="6"/>
  <c r="I126" i="6"/>
  <c r="I145" i="6"/>
  <c r="I322" i="6"/>
  <c r="I496" i="6"/>
  <c r="I372" i="6"/>
  <c r="I151" i="6"/>
  <c r="I11" i="6"/>
  <c r="I314" i="6"/>
  <c r="I122" i="6"/>
  <c r="I26" i="6"/>
  <c r="I194" i="6"/>
  <c r="I327" i="6"/>
  <c r="I367" i="6"/>
  <c r="I264" i="6"/>
  <c r="I231" i="6"/>
  <c r="I65" i="6"/>
  <c r="I419" i="6"/>
  <c r="I386" i="6"/>
  <c r="I93" i="6"/>
  <c r="I118" i="6"/>
  <c r="I86" i="6"/>
  <c r="I160" i="6"/>
  <c r="I248" i="6"/>
  <c r="I369" i="6"/>
  <c r="I258" i="6"/>
  <c r="I348" i="6"/>
  <c r="I410" i="6"/>
  <c r="I207" i="6"/>
  <c r="I228" i="6"/>
  <c r="I415" i="6"/>
  <c r="I15" i="6"/>
  <c r="I57" i="6"/>
  <c r="I338" i="6"/>
  <c r="I381" i="6"/>
  <c r="I104" i="6"/>
  <c r="I49" i="6"/>
  <c r="I294" i="6"/>
  <c r="I422" i="6"/>
  <c r="I41" i="6"/>
  <c r="I102" i="6"/>
  <c r="I272" i="6"/>
  <c r="I196" i="6"/>
  <c r="I101" i="6"/>
  <c r="I402" i="6"/>
  <c r="I280" i="6"/>
  <c r="I428" i="6"/>
  <c r="I214" i="6"/>
  <c r="I39" i="6"/>
  <c r="I172" i="6"/>
  <c r="I250" i="6"/>
  <c r="I389" i="6"/>
  <c r="I135" i="6"/>
  <c r="I98" i="6"/>
  <c r="I500" i="6"/>
  <c r="I385" i="6"/>
  <c r="I107" i="6"/>
  <c r="I90" i="6"/>
  <c r="I277" i="6"/>
  <c r="I427" i="6"/>
  <c r="I77" i="6"/>
  <c r="I313" i="6"/>
  <c r="I72" i="6"/>
  <c r="I208" i="6"/>
  <c r="I425" i="6"/>
  <c r="I78" i="6"/>
  <c r="I446" i="6"/>
  <c r="I152" i="6"/>
  <c r="I237" i="6"/>
  <c r="I273" i="6"/>
  <c r="I316" i="6"/>
  <c r="I38" i="6"/>
  <c r="I76" i="6"/>
  <c r="I198" i="6"/>
  <c r="I121" i="6"/>
  <c r="I176" i="6"/>
  <c r="I119" i="6"/>
  <c r="I114" i="6"/>
  <c r="I6" i="6"/>
  <c r="I161" i="6"/>
  <c r="I215" i="6"/>
  <c r="I261" i="6"/>
  <c r="I432" i="6"/>
  <c r="I203" i="6"/>
  <c r="I501" i="6"/>
  <c r="I59" i="6"/>
  <c r="I154" i="6"/>
  <c r="I388" i="6"/>
  <c r="I193" i="6"/>
  <c r="I453" i="6"/>
  <c r="I393" i="6"/>
  <c r="I218" i="6"/>
  <c r="I200" i="6"/>
  <c r="I125" i="6"/>
  <c r="I278" i="6"/>
  <c r="I308" i="6"/>
  <c r="I461" i="6"/>
  <c r="I62" i="6"/>
  <c r="I460" i="6"/>
  <c r="I55" i="6"/>
  <c r="I287" i="6"/>
  <c r="I441" i="6"/>
  <c r="I230" i="6"/>
  <c r="I394" i="6"/>
  <c r="I436" i="6"/>
  <c r="I466" i="6"/>
  <c r="I10" i="6"/>
  <c r="I281" i="6"/>
  <c r="I229" i="6"/>
  <c r="I48" i="6"/>
  <c r="I373" i="6"/>
  <c r="I380" i="6"/>
  <c r="I430" i="6"/>
  <c r="I241" i="6"/>
  <c r="I279" i="6"/>
  <c r="I133" i="6"/>
  <c r="I299" i="6"/>
  <c r="I439" i="6"/>
  <c r="I397" i="6"/>
  <c r="I502" i="6"/>
  <c r="I253" i="6"/>
  <c r="I123" i="6"/>
  <c r="I127" i="6"/>
  <c r="I301" i="6"/>
  <c r="I311" i="6"/>
  <c r="I58" i="6"/>
  <c r="I128" i="6"/>
  <c r="I454" i="6"/>
  <c r="I110" i="6"/>
  <c r="I347" i="6"/>
  <c r="I113" i="6"/>
  <c r="I243" i="6"/>
  <c r="I268" i="6"/>
  <c r="I169" i="6"/>
  <c r="I459" i="6"/>
  <c r="I19" i="6"/>
  <c r="I164" i="6"/>
  <c r="I475" i="6"/>
  <c r="I23" i="6"/>
  <c r="I288" i="6"/>
  <c r="I449" i="6"/>
  <c r="I56" i="6"/>
  <c r="I297" i="6"/>
  <c r="I480" i="6"/>
  <c r="I497" i="6"/>
  <c r="I276" i="6"/>
  <c r="I464" i="6"/>
  <c r="I310" i="6"/>
  <c r="I89" i="6"/>
  <c r="I244" i="6"/>
  <c r="I392" i="6"/>
  <c r="I324" i="6"/>
  <c r="I493" i="6"/>
  <c r="I346" i="6"/>
  <c r="I159" i="6"/>
  <c r="I469" i="6"/>
  <c r="I482" i="6"/>
  <c r="I22" i="6"/>
  <c r="I286" i="6"/>
  <c r="I144" i="6"/>
  <c r="I325" i="6"/>
  <c r="I34" i="6"/>
  <c r="I424" i="6"/>
  <c r="I400" i="6"/>
  <c r="I51" i="6"/>
  <c r="I148" i="6"/>
  <c r="I312" i="6"/>
  <c r="I411" i="6"/>
  <c r="I157" i="6"/>
  <c r="I476" i="6"/>
  <c r="I155" i="6"/>
  <c r="I357" i="6"/>
  <c r="I67" i="6"/>
  <c r="I450" i="6"/>
  <c r="I485" i="6"/>
  <c r="I158" i="6"/>
  <c r="I290" i="6"/>
  <c r="I95" i="6"/>
  <c r="I491" i="6"/>
  <c r="I29" i="6"/>
  <c r="I302" i="6"/>
  <c r="I468" i="6"/>
  <c r="I192" i="6"/>
  <c r="I467" i="6"/>
  <c r="I359" i="6"/>
  <c r="I309" i="6"/>
  <c r="I260" i="6"/>
  <c r="I403" i="6"/>
  <c r="I416" i="6"/>
  <c r="I483" i="6"/>
  <c r="I30" i="6"/>
  <c r="I335" i="6"/>
  <c r="I124" i="6"/>
  <c r="I256" i="6"/>
  <c r="I300" i="6"/>
  <c r="I134" i="6"/>
  <c r="I202" i="6"/>
  <c r="I498" i="6"/>
  <c r="I64" i="6"/>
  <c r="I184" i="6"/>
  <c r="I484" i="6"/>
  <c r="I317" i="6"/>
  <c r="I245" i="6"/>
  <c r="I423" i="6"/>
  <c r="I271" i="6"/>
  <c r="I14" i="6"/>
  <c r="I165" i="6"/>
  <c r="I262" i="6"/>
  <c r="I451" i="6"/>
  <c r="I31" i="6"/>
  <c r="I342" i="6"/>
  <c r="I490" i="6"/>
  <c r="I163" i="6"/>
  <c r="I224" i="6"/>
  <c r="I349" i="6"/>
  <c r="I259" i="6"/>
  <c r="I433" i="6"/>
  <c r="I307" i="6"/>
  <c r="I434" i="6"/>
  <c r="I197" i="6"/>
  <c r="I190" i="6"/>
  <c r="I323" i="6"/>
  <c r="I33" i="6"/>
  <c r="I478" i="6"/>
  <c r="I40" i="6"/>
  <c r="I396" i="6"/>
  <c r="I306" i="6"/>
  <c r="I488" i="6"/>
  <c r="I21" i="6"/>
  <c r="I334" i="6"/>
  <c r="I185" i="6"/>
  <c r="I492" i="6"/>
  <c r="I376" i="6"/>
  <c r="I240" i="6"/>
  <c r="I131" i="6"/>
  <c r="I139" i="6"/>
  <c r="I265" i="6"/>
  <c r="I444" i="6"/>
  <c r="I431" i="6"/>
  <c r="I204" i="6"/>
  <c r="I329" i="6"/>
  <c r="I408" i="6"/>
  <c r="I84" i="6"/>
  <c r="I426" i="6"/>
  <c r="I221" i="6"/>
  <c r="I223" i="6"/>
  <c r="I175" i="6"/>
  <c r="I180" i="6"/>
  <c r="I336" i="6"/>
  <c r="I187" i="6"/>
  <c r="I360" i="6"/>
  <c r="I499" i="6"/>
  <c r="I379" i="6"/>
  <c r="I366" i="6"/>
  <c r="I149" i="6"/>
  <c r="I331" i="6"/>
  <c r="I358" i="6"/>
  <c r="I94" i="6"/>
  <c r="I206" i="6"/>
  <c r="I182" i="6"/>
  <c r="I318" i="6"/>
  <c r="I195" i="6"/>
  <c r="I371" i="6"/>
  <c r="I486" i="6"/>
  <c r="I463" i="6"/>
  <c r="I319" i="6"/>
  <c r="I136" i="6"/>
  <c r="I378" i="6"/>
  <c r="I440" i="6"/>
  <c r="I71" i="6"/>
  <c r="I442" i="6"/>
  <c r="I236" i="6"/>
  <c r="I97" i="6"/>
  <c r="I191" i="6"/>
  <c r="I382" i="6"/>
  <c r="I249" i="6"/>
  <c r="I391" i="6"/>
  <c r="I47" i="6"/>
  <c r="I337" i="6"/>
  <c r="I232" i="6"/>
  <c r="I201" i="6"/>
  <c r="I96" i="6"/>
  <c r="I321" i="6"/>
  <c r="I330" i="6"/>
  <c r="I296" i="6"/>
  <c r="I438" i="6"/>
  <c r="I355" i="6"/>
  <c r="I298" i="6"/>
  <c r="I132" i="6"/>
  <c r="I18" i="6"/>
  <c r="I27" i="6"/>
  <c r="I489" i="6"/>
  <c r="I447" i="6"/>
  <c r="I448" i="6"/>
  <c r="I81" i="6"/>
  <c r="I472" i="6"/>
  <c r="I418" i="6"/>
  <c r="I339" i="6"/>
  <c r="I70" i="6"/>
  <c r="I143" i="6"/>
  <c r="X67" i="4"/>
  <c r="X78" i="4"/>
  <c r="X122" i="4"/>
  <c r="I92" i="6"/>
  <c r="I106" i="6"/>
  <c r="I82" i="6"/>
  <c r="I181" i="6"/>
  <c r="I390" i="6"/>
  <c r="I303" i="6"/>
  <c r="I129" i="6"/>
  <c r="I43" i="6"/>
  <c r="I282" i="6"/>
  <c r="I374" i="6"/>
  <c r="I150" i="6"/>
  <c r="I68" i="6"/>
  <c r="I413" i="6"/>
  <c r="I156" i="6"/>
  <c r="I7" i="6"/>
  <c r="I183" i="6"/>
  <c r="I108" i="6"/>
  <c r="I16" i="6"/>
  <c r="I370" i="6"/>
  <c r="I246" i="6"/>
  <c r="I35" i="6"/>
  <c r="I255" i="6"/>
  <c r="P18" i="4"/>
  <c r="R18" i="4" s="1"/>
  <c r="L91" i="4"/>
  <c r="L143" i="4"/>
  <c r="N143" i="4" s="1"/>
  <c r="L155" i="4"/>
  <c r="N155" i="4" s="1"/>
  <c r="L138" i="4"/>
  <c r="L96" i="4"/>
  <c r="N96" i="4" s="1"/>
  <c r="L94" i="4"/>
  <c r="L82" i="4"/>
  <c r="L113" i="4"/>
  <c r="L95" i="4"/>
  <c r="N95" i="4" s="1"/>
  <c r="L92" i="4"/>
  <c r="N92" i="4" s="1"/>
  <c r="L141" i="4"/>
  <c r="N141" i="4" s="1"/>
  <c r="L144" i="4"/>
  <c r="N144" i="4" s="1"/>
  <c r="J11" i="4"/>
  <c r="L11" i="4" s="1"/>
  <c r="N11" i="4" s="1"/>
  <c r="J26" i="4"/>
  <c r="L93" i="4"/>
  <c r="P93" i="4" s="1"/>
  <c r="R93" i="4" s="1"/>
  <c r="X155" i="4"/>
  <c r="N70" i="4"/>
  <c r="J8" i="4"/>
  <c r="J30" i="4"/>
  <c r="L30" i="4" s="1"/>
  <c r="J24" i="4"/>
  <c r="L24" i="4" s="1"/>
  <c r="J22" i="4"/>
  <c r="L22" i="4" s="1"/>
  <c r="N22" i="4" s="1"/>
  <c r="J17" i="4"/>
  <c r="L17" i="4" s="1"/>
  <c r="L115" i="4"/>
  <c r="N115" i="4" s="1"/>
  <c r="L131" i="4"/>
  <c r="P131" i="4" s="1"/>
  <c r="R131" i="4" s="1"/>
  <c r="L56" i="4"/>
  <c r="N56" i="4" s="1"/>
  <c r="J35" i="4"/>
  <c r="L35" i="4" s="1"/>
  <c r="P35" i="4" s="1"/>
  <c r="R35" i="4" s="1"/>
  <c r="J16" i="4"/>
  <c r="L16" i="4" s="1"/>
  <c r="L109" i="4"/>
  <c r="N109" i="4" s="1"/>
  <c r="X99" i="4"/>
  <c r="J34" i="4"/>
  <c r="L34" i="4" s="1"/>
  <c r="N34" i="4" s="1"/>
  <c r="J15" i="4"/>
  <c r="L15" i="4" s="1"/>
  <c r="J32" i="4"/>
  <c r="L32" i="4" s="1"/>
  <c r="J13" i="4"/>
  <c r="L13" i="4" s="1"/>
  <c r="J12" i="4"/>
  <c r="L12" i="4" s="1"/>
  <c r="J29" i="4"/>
  <c r="L29" i="4" s="1"/>
  <c r="P29" i="4" s="1"/>
  <c r="R29" i="4" s="1"/>
  <c r="J10" i="4"/>
  <c r="L10" i="4" s="1"/>
  <c r="X105" i="4"/>
  <c r="J105" i="4"/>
  <c r="L105" i="4" s="1"/>
  <c r="P105" i="4" s="1"/>
  <c r="R105" i="4" s="1"/>
  <c r="J84" i="4"/>
  <c r="X84" i="4"/>
  <c r="X71" i="4"/>
  <c r="J71" i="4"/>
  <c r="L71" i="4" s="1"/>
  <c r="X80" i="4"/>
  <c r="J80" i="4"/>
  <c r="L80" i="4" s="1"/>
  <c r="P80" i="4" s="1"/>
  <c r="R80" i="4" s="1"/>
  <c r="J40" i="4"/>
  <c r="L40" i="4" s="1"/>
  <c r="J28" i="4"/>
  <c r="L28" i="4" s="1"/>
  <c r="J117" i="4"/>
  <c r="L117" i="4" s="1"/>
  <c r="X117" i="4"/>
  <c r="P82" i="4"/>
  <c r="R82" i="4" s="1"/>
  <c r="J38" i="4"/>
  <c r="L38" i="4" s="1"/>
  <c r="J19" i="4"/>
  <c r="L19" i="4" s="1"/>
  <c r="J33" i="4"/>
  <c r="L33" i="4" s="1"/>
  <c r="J9" i="4"/>
  <c r="X137" i="4"/>
  <c r="J137" i="4"/>
  <c r="L137" i="4" s="1"/>
  <c r="J116" i="4"/>
  <c r="L116" i="4" s="1"/>
  <c r="P116" i="4" s="1"/>
  <c r="R116" i="4" s="1"/>
  <c r="X116" i="4"/>
  <c r="J103" i="4"/>
  <c r="L103" i="4" s="1"/>
  <c r="X103" i="4"/>
  <c r="J110" i="4"/>
  <c r="L110" i="4" s="1"/>
  <c r="X110" i="4"/>
  <c r="J142" i="4"/>
  <c r="L142" i="4" s="1"/>
  <c r="X142" i="4"/>
  <c r="J133" i="4"/>
  <c r="L133" i="4" s="1"/>
  <c r="X133" i="4"/>
  <c r="X87" i="4"/>
  <c r="J87" i="4"/>
  <c r="J27" i="4"/>
  <c r="L27" i="4" s="1"/>
  <c r="J25" i="4"/>
  <c r="L25" i="4" s="1"/>
  <c r="X153" i="4"/>
  <c r="J153" i="4"/>
  <c r="J132" i="4"/>
  <c r="L132" i="4" s="1"/>
  <c r="N132" i="4" s="1"/>
  <c r="X132" i="4"/>
  <c r="X119" i="4"/>
  <c r="J119" i="4"/>
  <c r="L119" i="4" s="1"/>
  <c r="P119" i="4" s="1"/>
  <c r="R119" i="4" s="1"/>
  <c r="X88" i="4"/>
  <c r="J88" i="4"/>
  <c r="L88" i="4" s="1"/>
  <c r="X112" i="4"/>
  <c r="J112" i="4"/>
  <c r="L112" i="4" s="1"/>
  <c r="J20" i="4"/>
  <c r="L20" i="4" s="1"/>
  <c r="J148" i="4"/>
  <c r="X148" i="4"/>
  <c r="X135" i="4"/>
  <c r="J135" i="4"/>
  <c r="L135" i="4" s="1"/>
  <c r="J62" i="4"/>
  <c r="L62" i="4" s="1"/>
  <c r="X62" i="4"/>
  <c r="X120" i="4"/>
  <c r="J120" i="4"/>
  <c r="L120" i="4" s="1"/>
  <c r="J100" i="4"/>
  <c r="L100" i="4" s="1"/>
  <c r="X100" i="4"/>
  <c r="J31" i="4"/>
  <c r="L31" i="4" s="1"/>
  <c r="X57" i="4"/>
  <c r="J57" i="4"/>
  <c r="L57" i="4" s="1"/>
  <c r="P57" i="4" s="1"/>
  <c r="R57" i="4" s="1"/>
  <c r="J36" i="4"/>
  <c r="L36" i="4" s="1"/>
  <c r="J23" i="4"/>
  <c r="L23" i="4" s="1"/>
  <c r="X151" i="4"/>
  <c r="J151" i="4"/>
  <c r="L151" i="4" s="1"/>
  <c r="X72" i="4"/>
  <c r="J72" i="4"/>
  <c r="L72" i="4" s="1"/>
  <c r="N72" i="4" s="1"/>
  <c r="X128" i="4"/>
  <c r="J128" i="4"/>
  <c r="J53" i="4"/>
  <c r="L53" i="4" s="1"/>
  <c r="P53" i="4" s="1"/>
  <c r="R53" i="4" s="1"/>
  <c r="X53" i="4"/>
  <c r="X121" i="4"/>
  <c r="J121" i="4"/>
  <c r="L121" i="4" s="1"/>
  <c r="L124" i="4"/>
  <c r="N124" i="4" s="1"/>
  <c r="F1" i="4"/>
  <c r="N126" i="4"/>
  <c r="S126" i="4" s="1"/>
  <c r="T126" i="4" s="1"/>
  <c r="X73" i="4"/>
  <c r="J73" i="4"/>
  <c r="L73" i="4" s="1"/>
  <c r="J52" i="4"/>
  <c r="L52" i="4" s="1"/>
  <c r="X52" i="4"/>
  <c r="J39" i="4"/>
  <c r="L39" i="4" s="1"/>
  <c r="J69" i="4"/>
  <c r="L69" i="4" s="1"/>
  <c r="X69" i="4"/>
  <c r="R126" i="4"/>
  <c r="L140" i="4"/>
  <c r="P140" i="4" s="1"/>
  <c r="R140" i="4" s="1"/>
  <c r="X89" i="4"/>
  <c r="J89" i="4"/>
  <c r="J68" i="4"/>
  <c r="L68" i="4" s="1"/>
  <c r="P68" i="4" s="1"/>
  <c r="R68" i="4" s="1"/>
  <c r="X68" i="4"/>
  <c r="X55" i="4"/>
  <c r="J55" i="4"/>
  <c r="L55" i="4" s="1"/>
  <c r="J14" i="4"/>
  <c r="L14" i="4" s="1"/>
  <c r="J85" i="4"/>
  <c r="L85" i="4" s="1"/>
  <c r="N85" i="4" s="1"/>
  <c r="X85" i="4"/>
  <c r="J21" i="4"/>
  <c r="L21" i="4" s="1"/>
  <c r="J149" i="4"/>
  <c r="L149" i="4" s="1"/>
  <c r="P149" i="4" s="1"/>
  <c r="R149" i="4" s="1"/>
  <c r="X149" i="4"/>
  <c r="J37" i="4"/>
  <c r="L37" i="4" s="1"/>
  <c r="J101" i="4"/>
  <c r="X101" i="4"/>
  <c r="J7" i="4"/>
  <c r="L7" i="4" s="1"/>
  <c r="X7" i="4"/>
  <c r="N5" i="6" s="1"/>
  <c r="K5" i="6"/>
  <c r="P143" i="4"/>
  <c r="R143" i="4" s="1"/>
  <c r="P96" i="4"/>
  <c r="R96" i="4" s="1"/>
  <c r="N131" i="4"/>
  <c r="S131" i="4" s="1"/>
  <c r="T131" i="4" s="1"/>
  <c r="P74" i="4"/>
  <c r="L134" i="4"/>
  <c r="L152" i="4"/>
  <c r="N67" i="4"/>
  <c r="P67" i="4"/>
  <c r="R67" i="4" s="1"/>
  <c r="L129" i="4"/>
  <c r="L47" i="4"/>
  <c r="N54" i="4"/>
  <c r="S54" i="4" s="1"/>
  <c r="P54" i="4"/>
  <c r="R54" i="4" s="1"/>
  <c r="L127" i="4"/>
  <c r="N50" i="4"/>
  <c r="P50" i="4"/>
  <c r="R50" i="4" s="1"/>
  <c r="L83" i="4"/>
  <c r="L41" i="4"/>
  <c r="L64" i="4"/>
  <c r="L156" i="4"/>
  <c r="L42" i="4"/>
  <c r="L150" i="4"/>
  <c r="N91" i="4"/>
  <c r="P91" i="4"/>
  <c r="R91" i="4" s="1"/>
  <c r="L58" i="4"/>
  <c r="L104" i="4"/>
  <c r="N78" i="4"/>
  <c r="P78" i="4"/>
  <c r="R78" i="4" s="1"/>
  <c r="L49" i="4"/>
  <c r="L43" i="4"/>
  <c r="N81" i="4"/>
  <c r="P81" i="4"/>
  <c r="R81" i="4" s="1"/>
  <c r="N113" i="4"/>
  <c r="P113" i="4"/>
  <c r="R113" i="4" s="1"/>
  <c r="L44" i="4"/>
  <c r="L51" i="4"/>
  <c r="L86" i="4"/>
  <c r="L9" i="4"/>
  <c r="L46" i="4"/>
  <c r="L26" i="4"/>
  <c r="L66" i="4"/>
  <c r="L118" i="4"/>
  <c r="L130" i="4"/>
  <c r="L79" i="4"/>
  <c r="N122" i="4"/>
  <c r="P122" i="4"/>
  <c r="R122" i="4" s="1"/>
  <c r="N35" i="4"/>
  <c r="N82" i="4"/>
  <c r="L76" i="4"/>
  <c r="L65" i="4"/>
  <c r="P72" i="4"/>
  <c r="R72" i="4" s="1"/>
  <c r="N18" i="4"/>
  <c r="S18" i="4" s="1"/>
  <c r="L114" i="4"/>
  <c r="L63" i="4"/>
  <c r="L89" i="4"/>
  <c r="L139" i="4"/>
  <c r="L90" i="4"/>
  <c r="N57" i="4"/>
  <c r="S57" i="4" s="1"/>
  <c r="T57" i="4" s="1"/>
  <c r="P155" i="4"/>
  <c r="R155" i="4" s="1"/>
  <c r="L136" i="4"/>
  <c r="L128" i="4"/>
  <c r="N102" i="4"/>
  <c r="P102" i="4"/>
  <c r="R102" i="4" s="1"/>
  <c r="L147" i="4"/>
  <c r="P138" i="4"/>
  <c r="R138" i="4" s="1"/>
  <c r="N138" i="4"/>
  <c r="L60" i="4"/>
  <c r="N15" i="4"/>
  <c r="P15" i="4"/>
  <c r="R15" i="4" s="1"/>
  <c r="P94" i="4"/>
  <c r="R94" i="4" s="1"/>
  <c r="N94" i="4"/>
  <c r="L148" i="4"/>
  <c r="L87" i="4"/>
  <c r="L107" i="4"/>
  <c r="L153" i="4"/>
  <c r="L59" i="4"/>
  <c r="P11" i="4"/>
  <c r="R11" i="4" s="1"/>
  <c r="L97" i="4"/>
  <c r="L8" i="4"/>
  <c r="N98" i="4"/>
  <c r="P98" i="4"/>
  <c r="R98" i="4" s="1"/>
  <c r="L146" i="4"/>
  <c r="L99" i="4"/>
  <c r="N61" i="4"/>
  <c r="P61" i="4"/>
  <c r="R61" i="4" s="1"/>
  <c r="P70" i="4"/>
  <c r="R70" i="4" s="1"/>
  <c r="L45" i="4"/>
  <c r="L145" i="4"/>
  <c r="L101" i="4"/>
  <c r="L111" i="4"/>
  <c r="L77" i="4"/>
  <c r="L75" i="4"/>
  <c r="L108" i="4"/>
  <c r="L48" i="4"/>
  <c r="L154" i="4"/>
  <c r="L125" i="4"/>
  <c r="L123" i="4"/>
  <c r="L84" i="4"/>
  <c r="P106" i="4" l="1"/>
  <c r="R106" i="4" s="1"/>
  <c r="N106" i="4"/>
  <c r="P144" i="4"/>
  <c r="R144" i="4" s="1"/>
  <c r="P109" i="4"/>
  <c r="R109" i="4" s="1"/>
  <c r="P92" i="4"/>
  <c r="R92" i="4" s="1"/>
  <c r="N32" i="4"/>
  <c r="P32" i="4"/>
  <c r="R32" i="4" s="1"/>
  <c r="P56" i="4"/>
  <c r="P141" i="4"/>
  <c r="R141" i="4" s="1"/>
  <c r="P95" i="4"/>
  <c r="R95" i="4" s="1"/>
  <c r="N53" i="4"/>
  <c r="S53" i="4" s="1"/>
  <c r="T53" i="4" s="1"/>
  <c r="T18" i="4"/>
  <c r="S91" i="4"/>
  <c r="N93" i="4"/>
  <c r="N140" i="4"/>
  <c r="N116" i="4"/>
  <c r="S116" i="4" s="1"/>
  <c r="T116" i="4" s="1"/>
  <c r="N119" i="4"/>
  <c r="S119" i="4" s="1"/>
  <c r="T119" i="4" s="1"/>
  <c r="P34" i="4"/>
  <c r="R34" i="4" s="1"/>
  <c r="S67" i="4"/>
  <c r="T67" i="4" s="1"/>
  <c r="S144" i="4"/>
  <c r="T144" i="4" s="1"/>
  <c r="S82" i="4"/>
  <c r="S96" i="4"/>
  <c r="T96" i="4" s="1"/>
  <c r="S78" i="4"/>
  <c r="S95" i="4"/>
  <c r="N29" i="4"/>
  <c r="S29" i="4" s="1"/>
  <c r="T29" i="4" s="1"/>
  <c r="P22" i="4"/>
  <c r="R22" i="4" s="1"/>
  <c r="P132" i="4"/>
  <c r="R132" i="4" s="1"/>
  <c r="N105" i="4"/>
  <c r="S105" i="4" s="1"/>
  <c r="T105" i="4" s="1"/>
  <c r="P115" i="4"/>
  <c r="R115" i="4" s="1"/>
  <c r="N17" i="4"/>
  <c r="P17" i="4"/>
  <c r="R17" i="4" s="1"/>
  <c r="N12" i="4"/>
  <c r="P12" i="4"/>
  <c r="R12" i="4" s="1"/>
  <c r="S35" i="4"/>
  <c r="T35" i="4" s="1"/>
  <c r="S32" i="4"/>
  <c r="T32" i="4" s="1"/>
  <c r="P5" i="6"/>
  <c r="N69" i="4"/>
  <c r="P69" i="4"/>
  <c r="R69" i="4" s="1"/>
  <c r="N33" i="4"/>
  <c r="P33" i="4"/>
  <c r="R33" i="4" s="1"/>
  <c r="P19" i="4"/>
  <c r="R19" i="4" s="1"/>
  <c r="N19" i="4"/>
  <c r="N80" i="4"/>
  <c r="S80" i="4" s="1"/>
  <c r="T80" i="4" s="1"/>
  <c r="N149" i="4"/>
  <c r="S149" i="4" s="1"/>
  <c r="T149" i="4" s="1"/>
  <c r="N68" i="4"/>
  <c r="S68" i="4" s="1"/>
  <c r="T68" i="4" s="1"/>
  <c r="P85" i="4"/>
  <c r="R85" i="4" s="1"/>
  <c r="S93" i="4"/>
  <c r="T93" i="4" s="1"/>
  <c r="P124" i="4"/>
  <c r="R124" i="4" s="1"/>
  <c r="S138" i="4"/>
  <c r="T138" i="4" s="1"/>
  <c r="S143" i="4"/>
  <c r="T143" i="4" s="1"/>
  <c r="T82" i="4"/>
  <c r="P31" i="4"/>
  <c r="R31" i="4" s="1"/>
  <c r="N31" i="4"/>
  <c r="P121" i="4"/>
  <c r="R121" i="4" s="1"/>
  <c r="N121" i="4"/>
  <c r="S121" i="4" s="1"/>
  <c r="T121" i="4" s="1"/>
  <c r="P27" i="4"/>
  <c r="R27" i="4" s="1"/>
  <c r="N27" i="4"/>
  <c r="S27" i="4" s="1"/>
  <c r="T27" i="4" s="1"/>
  <c r="P38" i="4"/>
  <c r="R38" i="4" s="1"/>
  <c r="N38" i="4"/>
  <c r="N151" i="4"/>
  <c r="P151" i="4"/>
  <c r="R151" i="4" s="1"/>
  <c r="N23" i="4"/>
  <c r="P23" i="4"/>
  <c r="R23" i="4" s="1"/>
  <c r="N120" i="4"/>
  <c r="P120" i="4"/>
  <c r="R120" i="4" s="1"/>
  <c r="P133" i="4"/>
  <c r="R133" i="4" s="1"/>
  <c r="N133" i="4"/>
  <c r="S11" i="4"/>
  <c r="T11" i="4" s="1"/>
  <c r="S72" i="4"/>
  <c r="T72" i="4" s="1"/>
  <c r="R74" i="4"/>
  <c r="S74" i="4"/>
  <c r="S106" i="4"/>
  <c r="T106" i="4" s="1"/>
  <c r="T78" i="4"/>
  <c r="S94" i="4"/>
  <c r="T94" i="4" s="1"/>
  <c r="S81" i="4"/>
  <c r="T81" i="4" s="1"/>
  <c r="T54" i="4"/>
  <c r="S140" i="4"/>
  <c r="T140" i="4" s="1"/>
  <c r="S70" i="4"/>
  <c r="T70" i="4" s="1"/>
  <c r="S109" i="4"/>
  <c r="T109" i="4" s="1"/>
  <c r="T95" i="4"/>
  <c r="S98" i="4"/>
  <c r="T98" i="4" s="1"/>
  <c r="S15" i="4"/>
  <c r="T15" i="4" s="1"/>
  <c r="T91" i="4"/>
  <c r="R56" i="4"/>
  <c r="S56" i="4"/>
  <c r="P55" i="4"/>
  <c r="R55" i="4" s="1"/>
  <c r="N55" i="4"/>
  <c r="P111" i="4"/>
  <c r="R111" i="4" s="1"/>
  <c r="N111" i="4"/>
  <c r="N97" i="4"/>
  <c r="P97" i="4"/>
  <c r="R97" i="4" s="1"/>
  <c r="N59" i="4"/>
  <c r="P59" i="4"/>
  <c r="R59" i="4" s="1"/>
  <c r="N24" i="4"/>
  <c r="P24" i="4"/>
  <c r="R24" i="4" s="1"/>
  <c r="S113" i="4"/>
  <c r="T113" i="4" s="1"/>
  <c r="N28" i="4"/>
  <c r="P28" i="4"/>
  <c r="R28" i="4" s="1"/>
  <c r="N37" i="4"/>
  <c r="P37" i="4"/>
  <c r="R37" i="4" s="1"/>
  <c r="P110" i="4"/>
  <c r="R110" i="4" s="1"/>
  <c r="N110" i="4"/>
  <c r="N60" i="4"/>
  <c r="P60" i="4"/>
  <c r="R60" i="4" s="1"/>
  <c r="P26" i="4"/>
  <c r="R26" i="4" s="1"/>
  <c r="N26" i="4"/>
  <c r="N104" i="4"/>
  <c r="P104" i="4"/>
  <c r="R104" i="4" s="1"/>
  <c r="N127" i="4"/>
  <c r="P127" i="4"/>
  <c r="R127" i="4" s="1"/>
  <c r="P20" i="4"/>
  <c r="R20" i="4" s="1"/>
  <c r="N20" i="4"/>
  <c r="P10" i="4"/>
  <c r="R10" i="4" s="1"/>
  <c r="N10" i="4"/>
  <c r="P103" i="4"/>
  <c r="R103" i="4" s="1"/>
  <c r="N103" i="4"/>
  <c r="N118" i="4"/>
  <c r="P118" i="4"/>
  <c r="R118" i="4" s="1"/>
  <c r="P46" i="4"/>
  <c r="R46" i="4" s="1"/>
  <c r="N46" i="4"/>
  <c r="N135" i="4"/>
  <c r="P135" i="4"/>
  <c r="R135" i="4" s="1"/>
  <c r="P71" i="4"/>
  <c r="R71" i="4" s="1"/>
  <c r="N71" i="4"/>
  <c r="N123" i="4"/>
  <c r="P123" i="4"/>
  <c r="R123" i="4" s="1"/>
  <c r="N101" i="4"/>
  <c r="P101" i="4"/>
  <c r="R101" i="4" s="1"/>
  <c r="S61" i="4"/>
  <c r="T61" i="4" s="1"/>
  <c r="N148" i="4"/>
  <c r="P148" i="4"/>
  <c r="R148" i="4" s="1"/>
  <c r="P136" i="4"/>
  <c r="R136" i="4" s="1"/>
  <c r="N136" i="4"/>
  <c r="P90" i="4"/>
  <c r="R90" i="4" s="1"/>
  <c r="N90" i="4"/>
  <c r="S122" i="4"/>
  <c r="T122" i="4" s="1"/>
  <c r="N43" i="4"/>
  <c r="P43" i="4"/>
  <c r="R43" i="4" s="1"/>
  <c r="N64" i="4"/>
  <c r="P64" i="4"/>
  <c r="R64" i="4" s="1"/>
  <c r="P152" i="4"/>
  <c r="R152" i="4" s="1"/>
  <c r="N152" i="4"/>
  <c r="N145" i="4"/>
  <c r="P145" i="4"/>
  <c r="R145" i="4" s="1"/>
  <c r="N63" i="4"/>
  <c r="P63" i="4"/>
  <c r="R63" i="4" s="1"/>
  <c r="P58" i="4"/>
  <c r="R58" i="4" s="1"/>
  <c r="N58" i="4"/>
  <c r="N76" i="4"/>
  <c r="P76" i="4"/>
  <c r="R76" i="4" s="1"/>
  <c r="N83" i="4"/>
  <c r="P83" i="4"/>
  <c r="R83" i="4" s="1"/>
  <c r="P13" i="4"/>
  <c r="R13" i="4" s="1"/>
  <c r="N13" i="4"/>
  <c r="P146" i="4"/>
  <c r="R146" i="4" s="1"/>
  <c r="N146" i="4"/>
  <c r="N9" i="4"/>
  <c r="P9" i="4"/>
  <c r="R9" i="4" s="1"/>
  <c r="P41" i="4"/>
  <c r="R41" i="4" s="1"/>
  <c r="N41" i="4"/>
  <c r="P142" i="4"/>
  <c r="R142" i="4" s="1"/>
  <c r="N142" i="4"/>
  <c r="N129" i="4"/>
  <c r="P129" i="4"/>
  <c r="R129" i="4" s="1"/>
  <c r="N52" i="4"/>
  <c r="P52" i="4"/>
  <c r="R52" i="4" s="1"/>
  <c r="P125" i="4"/>
  <c r="R125" i="4" s="1"/>
  <c r="N125" i="4"/>
  <c r="S155" i="4"/>
  <c r="T155" i="4" s="1"/>
  <c r="N147" i="4"/>
  <c r="P147" i="4"/>
  <c r="R147" i="4" s="1"/>
  <c r="N139" i="4"/>
  <c r="P139" i="4"/>
  <c r="R139" i="4" s="1"/>
  <c r="P114" i="4"/>
  <c r="R114" i="4" s="1"/>
  <c r="N114" i="4"/>
  <c r="N25" i="4"/>
  <c r="P25" i="4"/>
  <c r="R25" i="4" s="1"/>
  <c r="N86" i="4"/>
  <c r="P86" i="4"/>
  <c r="R86" i="4" s="1"/>
  <c r="P49" i="4"/>
  <c r="R49" i="4" s="1"/>
  <c r="N49" i="4"/>
  <c r="P77" i="4"/>
  <c r="R77" i="4" s="1"/>
  <c r="N77" i="4"/>
  <c r="P79" i="4"/>
  <c r="R79" i="4" s="1"/>
  <c r="N79" i="4"/>
  <c r="S79" i="4" s="1"/>
  <c r="N39" i="4"/>
  <c r="P39" i="4"/>
  <c r="R39" i="4" s="1"/>
  <c r="N154" i="4"/>
  <c r="P154" i="4"/>
  <c r="R154" i="4" s="1"/>
  <c r="S102" i="4"/>
  <c r="T102" i="4" s="1"/>
  <c r="S33" i="4"/>
  <c r="T33" i="4" s="1"/>
  <c r="N128" i="4"/>
  <c r="P128" i="4"/>
  <c r="R128" i="4" s="1"/>
  <c r="P89" i="4"/>
  <c r="R89" i="4" s="1"/>
  <c r="N89" i="4"/>
  <c r="N130" i="4"/>
  <c r="P130" i="4"/>
  <c r="R130" i="4" s="1"/>
  <c r="N62" i="4"/>
  <c r="P62" i="4"/>
  <c r="R62" i="4" s="1"/>
  <c r="N117" i="4"/>
  <c r="P117" i="4"/>
  <c r="R117" i="4" s="1"/>
  <c r="N84" i="4"/>
  <c r="P84" i="4"/>
  <c r="R84" i="4" s="1"/>
  <c r="N45" i="4"/>
  <c r="P45" i="4"/>
  <c r="R45" i="4" s="1"/>
  <c r="P153" i="4"/>
  <c r="R153" i="4" s="1"/>
  <c r="N153" i="4"/>
  <c r="P40" i="4"/>
  <c r="R40" i="4" s="1"/>
  <c r="N40" i="4"/>
  <c r="N73" i="4"/>
  <c r="P73" i="4"/>
  <c r="R73" i="4" s="1"/>
  <c r="P88" i="4"/>
  <c r="R88" i="4" s="1"/>
  <c r="N88" i="4"/>
  <c r="N112" i="4"/>
  <c r="P112" i="4"/>
  <c r="R112" i="4" s="1"/>
  <c r="P65" i="4"/>
  <c r="R65" i="4" s="1"/>
  <c r="N65" i="4"/>
  <c r="N51" i="4"/>
  <c r="P51" i="4"/>
  <c r="R51" i="4" s="1"/>
  <c r="P137" i="4"/>
  <c r="R137" i="4" s="1"/>
  <c r="N137" i="4"/>
  <c r="P150" i="4"/>
  <c r="R150" i="4" s="1"/>
  <c r="N150" i="4"/>
  <c r="P47" i="4"/>
  <c r="R47" i="4" s="1"/>
  <c r="N47" i="4"/>
  <c r="P134" i="4"/>
  <c r="R134" i="4" s="1"/>
  <c r="N134" i="4"/>
  <c r="P156" i="4"/>
  <c r="R156" i="4" s="1"/>
  <c r="N156" i="4"/>
  <c r="N108" i="4"/>
  <c r="P108" i="4"/>
  <c r="R108" i="4" s="1"/>
  <c r="N36" i="4"/>
  <c r="P36" i="4"/>
  <c r="R36" i="4" s="1"/>
  <c r="N107" i="4"/>
  <c r="P107" i="4"/>
  <c r="R107" i="4" s="1"/>
  <c r="N16" i="4"/>
  <c r="P16" i="4"/>
  <c r="R16" i="4" s="1"/>
  <c r="S50" i="4"/>
  <c r="T50" i="4" s="1"/>
  <c r="P8" i="4"/>
  <c r="R8" i="4" s="1"/>
  <c r="N8" i="4"/>
  <c r="P87" i="4"/>
  <c r="R87" i="4" s="1"/>
  <c r="N87" i="4"/>
  <c r="P100" i="4"/>
  <c r="R100" i="4" s="1"/>
  <c r="N100" i="4"/>
  <c r="N48" i="4"/>
  <c r="P48" i="4"/>
  <c r="R48" i="4" s="1"/>
  <c r="P30" i="4"/>
  <c r="R30" i="4" s="1"/>
  <c r="N30" i="4"/>
  <c r="N75" i="4"/>
  <c r="P75" i="4"/>
  <c r="R75" i="4" s="1"/>
  <c r="N99" i="4"/>
  <c r="P99" i="4"/>
  <c r="R99" i="4" s="1"/>
  <c r="P44" i="4"/>
  <c r="R44" i="4" s="1"/>
  <c r="N44" i="4"/>
  <c r="N21" i="4"/>
  <c r="P21" i="4"/>
  <c r="R21" i="4" s="1"/>
  <c r="P42" i="4"/>
  <c r="R42" i="4" s="1"/>
  <c r="N42" i="4"/>
  <c r="N7" i="4"/>
  <c r="P7" i="4"/>
  <c r="R7" i="4" s="1"/>
  <c r="P14" i="4"/>
  <c r="R14" i="4" s="1"/>
  <c r="N14" i="4"/>
  <c r="N66" i="4"/>
  <c r="P66" i="4"/>
  <c r="R66" i="4" s="1"/>
  <c r="S92" i="4" l="1"/>
  <c r="T92" i="4" s="1"/>
  <c r="S13" i="4"/>
  <c r="S17" i="4"/>
  <c r="T17" i="4" s="1"/>
  <c r="S151" i="4"/>
  <c r="T151" i="4" s="1"/>
  <c r="S34" i="4"/>
  <c r="T34" i="4" s="1"/>
  <c r="S31" i="4"/>
  <c r="T31" i="4" s="1"/>
  <c r="V31" i="4" s="1"/>
  <c r="S141" i="4"/>
  <c r="T141" i="4" s="1"/>
  <c r="S110" i="4"/>
  <c r="S90" i="4"/>
  <c r="S19" i="4"/>
  <c r="T19" i="4" s="1"/>
  <c r="V19" i="4" s="1"/>
  <c r="S12" i="4"/>
  <c r="T12" i="4" s="1"/>
  <c r="S124" i="4"/>
  <c r="T124" i="4" s="1"/>
  <c r="S115" i="4"/>
  <c r="T115" i="4" s="1"/>
  <c r="V115" i="4" s="1"/>
  <c r="U115" i="4" s="1"/>
  <c r="S26" i="4"/>
  <c r="T26" i="4" s="1"/>
  <c r="V26" i="4" s="1"/>
  <c r="S133" i="4"/>
  <c r="T133" i="4" s="1"/>
  <c r="V133" i="4" s="1"/>
  <c r="U133" i="4" s="1"/>
  <c r="S69" i="4"/>
  <c r="T69" i="4" s="1"/>
  <c r="V69" i="4" s="1"/>
  <c r="U69" i="4" s="1"/>
  <c r="S22" i="4"/>
  <c r="T22" i="4" s="1"/>
  <c r="V22" i="4" s="1"/>
  <c r="S132" i="4"/>
  <c r="T132" i="4" s="1"/>
  <c r="V132" i="4" s="1"/>
  <c r="U132" i="4" s="1"/>
  <c r="S23" i="4"/>
  <c r="T23" i="4" s="1"/>
  <c r="V23" i="4" s="1"/>
  <c r="S66" i="4"/>
  <c r="S46" i="4"/>
  <c r="T46" i="4" s="1"/>
  <c r="V46" i="4" s="1"/>
  <c r="U46" i="4" s="1"/>
  <c r="S134" i="4"/>
  <c r="T134" i="4" s="1"/>
  <c r="V134" i="4" s="1"/>
  <c r="U134" i="4" s="1"/>
  <c r="S136" i="4"/>
  <c r="T136" i="4" s="1"/>
  <c r="V136" i="4" s="1"/>
  <c r="U136" i="4" s="1"/>
  <c r="S8" i="4"/>
  <c r="T8" i="4" s="1"/>
  <c r="V8" i="4" s="1"/>
  <c r="S153" i="4"/>
  <c r="T153" i="4" s="1"/>
  <c r="V153" i="4" s="1"/>
  <c r="U153" i="4" s="1"/>
  <c r="S16" i="4"/>
  <c r="T16" i="4" s="1"/>
  <c r="V16" i="4" s="1"/>
  <c r="S154" i="4"/>
  <c r="T154" i="4" s="1"/>
  <c r="V154" i="4" s="1"/>
  <c r="U154" i="4" s="1"/>
  <c r="S65" i="4"/>
  <c r="S55" i="4"/>
  <c r="T55" i="4" s="1"/>
  <c r="V55" i="4" s="1"/>
  <c r="U55" i="4" s="1"/>
  <c r="S47" i="4"/>
  <c r="T47" i="4" s="1"/>
  <c r="V47" i="4" s="1"/>
  <c r="U47" i="4" s="1"/>
  <c r="S40" i="4"/>
  <c r="T40" i="4" s="1"/>
  <c r="V40" i="4" s="1"/>
  <c r="S58" i="4"/>
  <c r="T58" i="4" s="1"/>
  <c r="V58" i="4" s="1"/>
  <c r="U58" i="4" s="1"/>
  <c r="S38" i="4"/>
  <c r="T38" i="4" s="1"/>
  <c r="V38" i="4" s="1"/>
  <c r="S83" i="4"/>
  <c r="T83" i="4" s="1"/>
  <c r="V83" i="4" s="1"/>
  <c r="U83" i="4" s="1"/>
  <c r="S120" i="4"/>
  <c r="T120" i="4" s="1"/>
  <c r="V120" i="4" s="1"/>
  <c r="U120" i="4" s="1"/>
  <c r="S76" i="4"/>
  <c r="T76" i="4" s="1"/>
  <c r="V76" i="4" s="1"/>
  <c r="U76" i="4" s="1"/>
  <c r="S21" i="4"/>
  <c r="T21" i="4" s="1"/>
  <c r="V21" i="4" s="1"/>
  <c r="S142" i="4"/>
  <c r="T142" i="4" s="1"/>
  <c r="V142" i="4" s="1"/>
  <c r="U142" i="4" s="1"/>
  <c r="S156" i="4"/>
  <c r="T156" i="4" s="1"/>
  <c r="V156" i="4" s="1"/>
  <c r="U156" i="4" s="1"/>
  <c r="S137" i="4"/>
  <c r="T137" i="4" s="1"/>
  <c r="V137" i="4" s="1"/>
  <c r="U137" i="4" s="1"/>
  <c r="S88" i="4"/>
  <c r="T88" i="4" s="1"/>
  <c r="V88" i="4" s="1"/>
  <c r="U88" i="4" s="1"/>
  <c r="S125" i="4"/>
  <c r="T125" i="4" s="1"/>
  <c r="V125" i="4" s="1"/>
  <c r="U125" i="4" s="1"/>
  <c r="S41" i="4"/>
  <c r="T41" i="4" s="1"/>
  <c r="V41" i="4" s="1"/>
  <c r="U41" i="4" s="1"/>
  <c r="S85" i="4"/>
  <c r="T85" i="4" s="1"/>
  <c r="V85" i="4" s="1"/>
  <c r="U85" i="4" s="1"/>
  <c r="S101" i="4"/>
  <c r="T101" i="4" s="1"/>
  <c r="V101" i="4" s="1"/>
  <c r="U101" i="4" s="1"/>
  <c r="S86" i="4"/>
  <c r="T86" i="4" s="1"/>
  <c r="V86" i="4" s="1"/>
  <c r="U86" i="4" s="1"/>
  <c r="S117" i="4"/>
  <c r="T117" i="4" s="1"/>
  <c r="V117" i="4" s="1"/>
  <c r="U117" i="4" s="1"/>
  <c r="S60" i="4"/>
  <c r="T60" i="4" s="1"/>
  <c r="V60" i="4" s="1"/>
  <c r="U60" i="4" s="1"/>
  <c r="S147" i="4"/>
  <c r="T147" i="4" s="1"/>
  <c r="V147" i="4" s="1"/>
  <c r="U147" i="4" s="1"/>
  <c r="S108" i="4"/>
  <c r="T108" i="4" s="1"/>
  <c r="V108" i="4" s="1"/>
  <c r="U108" i="4" s="1"/>
  <c r="S64" i="4"/>
  <c r="T64" i="4" s="1"/>
  <c r="V64" i="4" s="1"/>
  <c r="U64" i="4" s="1"/>
  <c r="S7" i="4"/>
  <c r="T7" i="4" s="1"/>
  <c r="S37" i="4"/>
  <c r="T37" i="4" s="1"/>
  <c r="V37" i="4" s="1"/>
  <c r="S75" i="4"/>
  <c r="T75" i="4" s="1"/>
  <c r="V75" i="4" s="1"/>
  <c r="U75" i="4" s="1"/>
  <c r="S73" i="4"/>
  <c r="T73" i="4" s="1"/>
  <c r="V73" i="4" s="1"/>
  <c r="U73" i="4" s="1"/>
  <c r="S49" i="4"/>
  <c r="T49" i="4" s="1"/>
  <c r="V49" i="4" s="1"/>
  <c r="U49" i="4" s="1"/>
  <c r="S118" i="4"/>
  <c r="T118" i="4" s="1"/>
  <c r="V118" i="4" s="1"/>
  <c r="U118" i="4" s="1"/>
  <c r="S111" i="4"/>
  <c r="T111" i="4" s="1"/>
  <c r="V111" i="4" s="1"/>
  <c r="U111" i="4" s="1"/>
  <c r="S36" i="4"/>
  <c r="T36" i="4" s="1"/>
  <c r="V36" i="4" s="1"/>
  <c r="S145" i="4"/>
  <c r="T145" i="4" s="1"/>
  <c r="V145" i="4" s="1"/>
  <c r="U145" i="4" s="1"/>
  <c r="T79" i="4"/>
  <c r="V79" i="4" s="1"/>
  <c r="U79" i="4" s="1"/>
  <c r="T13" i="4"/>
  <c r="V13" i="4" s="1"/>
  <c r="T110" i="4"/>
  <c r="V110" i="4" s="1"/>
  <c r="U110" i="4" s="1"/>
  <c r="S148" i="4"/>
  <c r="T148" i="4" s="1"/>
  <c r="V148" i="4" s="1"/>
  <c r="U148" i="4" s="1"/>
  <c r="S44" i="4"/>
  <c r="T44" i="4" s="1"/>
  <c r="V44" i="4" s="1"/>
  <c r="U44" i="4" s="1"/>
  <c r="S30" i="4"/>
  <c r="T30" i="4" s="1"/>
  <c r="V30" i="4" s="1"/>
  <c r="S107" i="4"/>
  <c r="T107" i="4" s="1"/>
  <c r="V107" i="4" s="1"/>
  <c r="U107" i="4" s="1"/>
  <c r="S77" i="4"/>
  <c r="T77" i="4" s="1"/>
  <c r="V77" i="4" s="1"/>
  <c r="U77" i="4" s="1"/>
  <c r="S114" i="4"/>
  <c r="T114" i="4" s="1"/>
  <c r="V114" i="4" s="1"/>
  <c r="U114" i="4" s="1"/>
  <c r="S71" i="4"/>
  <c r="T71" i="4" s="1"/>
  <c r="V71" i="4" s="1"/>
  <c r="U71" i="4" s="1"/>
  <c r="S63" i="4"/>
  <c r="T63" i="4" s="1"/>
  <c r="V63" i="4" s="1"/>
  <c r="U63" i="4" s="1"/>
  <c r="S103" i="4"/>
  <c r="T103" i="4" s="1"/>
  <c r="V103" i="4" s="1"/>
  <c r="U103" i="4" s="1"/>
  <c r="T65" i="4"/>
  <c r="T56" i="4"/>
  <c r="V56" i="4" s="1"/>
  <c r="U56" i="4" s="1"/>
  <c r="T66" i="4"/>
  <c r="V66" i="4" s="1"/>
  <c r="U66" i="4" s="1"/>
  <c r="V113" i="4"/>
  <c r="U113" i="4" s="1"/>
  <c r="S84" i="4"/>
  <c r="T84" i="4" s="1"/>
  <c r="V84" i="4" s="1"/>
  <c r="U84" i="4" s="1"/>
  <c r="S48" i="4"/>
  <c r="T48" i="4" s="1"/>
  <c r="V48" i="4" s="1"/>
  <c r="U48" i="4" s="1"/>
  <c r="S130" i="4"/>
  <c r="T130" i="4" s="1"/>
  <c r="V130" i="4" s="1"/>
  <c r="U130" i="4" s="1"/>
  <c r="S135" i="4"/>
  <c r="T135" i="4" s="1"/>
  <c r="V135" i="4" s="1"/>
  <c r="U135" i="4" s="1"/>
  <c r="S28" i="4"/>
  <c r="T28" i="4" s="1"/>
  <c r="V28" i="4" s="1"/>
  <c r="S42" i="4"/>
  <c r="T42" i="4" s="1"/>
  <c r="V42" i="4" s="1"/>
  <c r="U42" i="4" s="1"/>
  <c r="S100" i="4"/>
  <c r="T100" i="4" s="1"/>
  <c r="V100" i="4" s="1"/>
  <c r="U100" i="4" s="1"/>
  <c r="S112" i="4"/>
  <c r="T112" i="4" s="1"/>
  <c r="V112" i="4" s="1"/>
  <c r="U112" i="4" s="1"/>
  <c r="S129" i="4"/>
  <c r="T129" i="4" s="1"/>
  <c r="V129" i="4" s="1"/>
  <c r="U129" i="4" s="1"/>
  <c r="S146" i="4"/>
  <c r="T146" i="4" s="1"/>
  <c r="V146" i="4" s="1"/>
  <c r="U146" i="4" s="1"/>
  <c r="S20" i="4"/>
  <c r="T20" i="4" s="1"/>
  <c r="V20" i="4" s="1"/>
  <c r="S87" i="4"/>
  <c r="T87" i="4" s="1"/>
  <c r="V87" i="4" s="1"/>
  <c r="U87" i="4" s="1"/>
  <c r="T90" i="4"/>
  <c r="V90" i="4" s="1"/>
  <c r="U90" i="4" s="1"/>
  <c r="S24" i="4"/>
  <c r="T24" i="4" s="1"/>
  <c r="V24" i="4" s="1"/>
  <c r="T74" i="4"/>
  <c r="V74" i="4" s="1"/>
  <c r="U74" i="4" s="1"/>
  <c r="V124" i="4"/>
  <c r="U124" i="4" s="1"/>
  <c r="S99" i="4"/>
  <c r="T99" i="4" s="1"/>
  <c r="V99" i="4" s="1"/>
  <c r="U99" i="4" s="1"/>
  <c r="V78" i="4"/>
  <c r="U78" i="4" s="1"/>
  <c r="S45" i="4"/>
  <c r="T45" i="4" s="1"/>
  <c r="V45" i="4" s="1"/>
  <c r="U45" i="4" s="1"/>
  <c r="V67" i="4"/>
  <c r="U67" i="4" s="1"/>
  <c r="V82" i="4"/>
  <c r="U82" i="4" s="1"/>
  <c r="V18" i="4"/>
  <c r="V143" i="4"/>
  <c r="U143" i="4" s="1"/>
  <c r="V95" i="4"/>
  <c r="U95" i="4" s="1"/>
  <c r="V57" i="4"/>
  <c r="U57" i="4" s="1"/>
  <c r="V119" i="4"/>
  <c r="U119" i="4" s="1"/>
  <c r="V53" i="4"/>
  <c r="U53" i="4" s="1"/>
  <c r="V149" i="4"/>
  <c r="U149" i="4" s="1"/>
  <c r="V105" i="4"/>
  <c r="U105" i="4" s="1"/>
  <c r="V96" i="4"/>
  <c r="U96" i="4" s="1"/>
  <c r="V131" i="4"/>
  <c r="U131" i="4" s="1"/>
  <c r="V141" i="4"/>
  <c r="U141" i="4" s="1"/>
  <c r="V126" i="4"/>
  <c r="U126" i="4" s="1"/>
  <c r="V116" i="4"/>
  <c r="U116" i="4" s="1"/>
  <c r="V138" i="4"/>
  <c r="U138" i="4" s="1"/>
  <c r="S123" i="4"/>
  <c r="T123" i="4" s="1"/>
  <c r="V123" i="4" s="1"/>
  <c r="U123" i="4" s="1"/>
  <c r="V70" i="4"/>
  <c r="U70" i="4" s="1"/>
  <c r="S150" i="4"/>
  <c r="T150" i="4" s="1"/>
  <c r="V150" i="4" s="1"/>
  <c r="U150" i="4" s="1"/>
  <c r="V122" i="4"/>
  <c r="U122" i="4" s="1"/>
  <c r="V11" i="4"/>
  <c r="S97" i="4"/>
  <c r="T97" i="4" s="1"/>
  <c r="V97" i="4" s="1"/>
  <c r="U97" i="4" s="1"/>
  <c r="V61" i="4"/>
  <c r="U61" i="4" s="1"/>
  <c r="V102" i="4"/>
  <c r="U102" i="4" s="1"/>
  <c r="S39" i="4"/>
  <c r="T39" i="4" s="1"/>
  <c r="V39" i="4" s="1"/>
  <c r="S139" i="4"/>
  <c r="T139" i="4" s="1"/>
  <c r="V139" i="4" s="1"/>
  <c r="U139" i="4" s="1"/>
  <c r="S127" i="4"/>
  <c r="T127" i="4" s="1"/>
  <c r="V127" i="4" s="1"/>
  <c r="U127" i="4" s="1"/>
  <c r="S10" i="4"/>
  <c r="T10" i="4" s="1"/>
  <c r="V10" i="4" s="1"/>
  <c r="V109" i="4"/>
  <c r="U109" i="4" s="1"/>
  <c r="V29" i="4"/>
  <c r="V54" i="4"/>
  <c r="U54" i="4" s="1"/>
  <c r="V35" i="4"/>
  <c r="V33" i="4"/>
  <c r="V91" i="4"/>
  <c r="U91" i="4" s="1"/>
  <c r="V94" i="4"/>
  <c r="U94" i="4" s="1"/>
  <c r="V140" i="4"/>
  <c r="U140" i="4" s="1"/>
  <c r="V15" i="4"/>
  <c r="V72" i="4"/>
  <c r="U72" i="4" s="1"/>
  <c r="V50" i="4"/>
  <c r="U50" i="4" s="1"/>
  <c r="V80" i="4"/>
  <c r="U80" i="4" s="1"/>
  <c r="S51" i="4"/>
  <c r="T51" i="4" s="1"/>
  <c r="V51" i="4" s="1"/>
  <c r="U51" i="4" s="1"/>
  <c r="S89" i="4"/>
  <c r="T89" i="4" s="1"/>
  <c r="V89" i="4" s="1"/>
  <c r="U89" i="4" s="1"/>
  <c r="S52" i="4"/>
  <c r="T52" i="4" s="1"/>
  <c r="V52" i="4" s="1"/>
  <c r="U52" i="4" s="1"/>
  <c r="S14" i="4"/>
  <c r="T14" i="4" s="1"/>
  <c r="V14" i="4" s="1"/>
  <c r="S104" i="4"/>
  <c r="T104" i="4" s="1"/>
  <c r="V104" i="4" s="1"/>
  <c r="U104" i="4" s="1"/>
  <c r="S59" i="4"/>
  <c r="T59" i="4" s="1"/>
  <c r="V59" i="4" s="1"/>
  <c r="U59" i="4" s="1"/>
  <c r="V155" i="4"/>
  <c r="U155" i="4" s="1"/>
  <c r="V93" i="4"/>
  <c r="U93" i="4" s="1"/>
  <c r="V106" i="4"/>
  <c r="U106" i="4" s="1"/>
  <c r="S9" i="4"/>
  <c r="T9" i="4" s="1"/>
  <c r="V9" i="4" s="1"/>
  <c r="V68" i="4"/>
  <c r="U68" i="4" s="1"/>
  <c r="S152" i="4"/>
  <c r="T152" i="4" s="1"/>
  <c r="V152" i="4" s="1"/>
  <c r="U152" i="4" s="1"/>
  <c r="V81" i="4"/>
  <c r="U81" i="4" s="1"/>
  <c r="V151" i="4"/>
  <c r="U151" i="4" s="1"/>
  <c r="V144" i="4"/>
  <c r="U144" i="4" s="1"/>
  <c r="S43" i="4"/>
  <c r="T43" i="4" s="1"/>
  <c r="V43" i="4" s="1"/>
  <c r="U43" i="4" s="1"/>
  <c r="V12" i="4"/>
  <c r="V92" i="4"/>
  <c r="U92" i="4" s="1"/>
  <c r="V32" i="4"/>
  <c r="V34" i="4"/>
  <c r="V98" i="4"/>
  <c r="U98" i="4" s="1"/>
  <c r="V65" i="4"/>
  <c r="U65" i="4" s="1"/>
  <c r="S128" i="4"/>
  <c r="T128" i="4" s="1"/>
  <c r="V128" i="4" s="1"/>
  <c r="U128" i="4" s="1"/>
  <c r="V121" i="4"/>
  <c r="U121" i="4" s="1"/>
  <c r="V27" i="4"/>
  <c r="V17" i="4"/>
  <c r="S25" i="4"/>
  <c r="T25" i="4" s="1"/>
  <c r="V25" i="4" s="1"/>
  <c r="W7" i="4"/>
  <c r="S62" i="4"/>
  <c r="T62" i="4" s="1"/>
  <c r="V62" i="4" s="1"/>
  <c r="U62" i="4" s="1"/>
  <c r="U37" i="4" l="1"/>
  <c r="U14" i="4"/>
  <c r="U36" i="4"/>
  <c r="U20" i="4"/>
  <c r="U26" i="4"/>
  <c r="U33" i="4"/>
  <c r="U18" i="4"/>
  <c r="U24" i="4"/>
  <c r="U30" i="4"/>
  <c r="U35" i="4"/>
  <c r="U40" i="4"/>
  <c r="U29" i="4"/>
  <c r="U12" i="4"/>
  <c r="U10" i="4"/>
  <c r="U16" i="4"/>
  <c r="U13" i="4"/>
  <c r="U34" i="4"/>
  <c r="U28" i="4"/>
  <c r="U21" i="4"/>
  <c r="U19" i="4"/>
  <c r="U22" i="4"/>
  <c r="U9" i="4"/>
  <c r="U38" i="4"/>
  <c r="U39" i="4"/>
  <c r="U32" i="4"/>
  <c r="U15" i="4"/>
  <c r="U17" i="4"/>
  <c r="U25" i="4"/>
  <c r="U27" i="4"/>
  <c r="U31" i="4"/>
  <c r="U23" i="4"/>
  <c r="U11" i="4"/>
  <c r="U8" i="4"/>
  <c r="W51" i="4"/>
  <c r="W123" i="4"/>
  <c r="W128" i="4"/>
  <c r="W148" i="4"/>
  <c r="W87" i="4"/>
  <c r="W28" i="4"/>
  <c r="X28" i="4" s="1"/>
  <c r="W114" i="4"/>
  <c r="W52" i="4"/>
  <c r="W139" i="4"/>
  <c r="W137" i="4"/>
  <c r="W154" i="4"/>
  <c r="W89" i="4"/>
  <c r="W10" i="4"/>
  <c r="X10" i="4" s="1"/>
  <c r="W150" i="4"/>
  <c r="W48" i="4"/>
  <c r="W110" i="4"/>
  <c r="W25" i="4"/>
  <c r="X25" i="4" s="1"/>
  <c r="W71" i="4"/>
  <c r="W39" i="4"/>
  <c r="X39" i="4" s="1"/>
  <c r="W90" i="4"/>
  <c r="W45" i="4"/>
  <c r="W147" i="4"/>
  <c r="W112" i="4"/>
  <c r="W62" i="4"/>
  <c r="W59" i="4"/>
  <c r="W127" i="4"/>
  <c r="W24" i="4"/>
  <c r="X24" i="4" s="1"/>
  <c r="W153" i="4"/>
  <c r="W84" i="4"/>
  <c r="W20" i="4"/>
  <c r="X20" i="4" s="1"/>
  <c r="W99" i="4"/>
  <c r="W129" i="4"/>
  <c r="W43" i="4"/>
  <c r="W145" i="4"/>
  <c r="W130" i="4"/>
  <c r="W9" i="4"/>
  <c r="X9" i="4" s="1"/>
  <c r="W83" i="4"/>
  <c r="W14" i="4"/>
  <c r="X14" i="4" s="1"/>
  <c r="W77" i="4"/>
  <c r="W135" i="4"/>
  <c r="W152" i="4"/>
  <c r="W104" i="4"/>
  <c r="W97" i="4"/>
  <c r="W103" i="4"/>
  <c r="W63" i="4"/>
  <c r="W30" i="4"/>
  <c r="X30" i="4" s="1"/>
  <c r="W107" i="4"/>
  <c r="W146" i="4"/>
  <c r="W35" i="4"/>
  <c r="X35" i="4" s="1"/>
  <c r="W96" i="4"/>
  <c r="W125" i="4"/>
  <c r="W31" i="4"/>
  <c r="X31" i="4" s="1"/>
  <c r="W49" i="4"/>
  <c r="W21" i="4"/>
  <c r="X21" i="4" s="1"/>
  <c r="W156" i="4"/>
  <c r="W136" i="4"/>
  <c r="W60" i="4"/>
  <c r="W94" i="4"/>
  <c r="W54" i="4"/>
  <c r="W102" i="4"/>
  <c r="W105" i="4"/>
  <c r="W74" i="4"/>
  <c r="W117" i="4"/>
  <c r="W37" i="4"/>
  <c r="X37" i="4" s="1"/>
  <c r="W66" i="4"/>
  <c r="W56" i="4"/>
  <c r="W113" i="4"/>
  <c r="W17" i="4"/>
  <c r="X17" i="4" s="1"/>
  <c r="W38" i="4"/>
  <c r="X38" i="4" s="1"/>
  <c r="W151" i="4"/>
  <c r="W68" i="4"/>
  <c r="W44" i="4"/>
  <c r="W40" i="4"/>
  <c r="X40" i="4" s="1"/>
  <c r="W80" i="4"/>
  <c r="W91" i="4"/>
  <c r="W138" i="4"/>
  <c r="W53" i="4"/>
  <c r="W82" i="4"/>
  <c r="W78" i="4"/>
  <c r="W75" i="4"/>
  <c r="W16" i="4"/>
  <c r="X16" i="4" s="1"/>
  <c r="W18" i="4"/>
  <c r="X18" i="4" s="1"/>
  <c r="W100" i="4"/>
  <c r="W29" i="4"/>
  <c r="X29" i="4" s="1"/>
  <c r="W46" i="4"/>
  <c r="W50" i="4"/>
  <c r="W109" i="4"/>
  <c r="W13" i="4"/>
  <c r="X13" i="4" s="1"/>
  <c r="W88" i="4"/>
  <c r="W116" i="4"/>
  <c r="W119" i="4"/>
  <c r="W64" i="4"/>
  <c r="W61" i="4"/>
  <c r="W65" i="4"/>
  <c r="W98" i="4"/>
  <c r="W115" i="4"/>
  <c r="W79" i="4"/>
  <c r="W36" i="4"/>
  <c r="X36" i="4" s="1"/>
  <c r="W126" i="4"/>
  <c r="W57" i="4"/>
  <c r="W67" i="4"/>
  <c r="W22" i="4"/>
  <c r="X22" i="4" s="1"/>
  <c r="W121" i="4"/>
  <c r="W118" i="4"/>
  <c r="W140" i="4"/>
  <c r="W122" i="4"/>
  <c r="W108" i="4"/>
  <c r="W69" i="4"/>
  <c r="W32" i="4"/>
  <c r="X32" i="4" s="1"/>
  <c r="W26" i="4"/>
  <c r="X26" i="4" s="1"/>
  <c r="W132" i="4"/>
  <c r="W142" i="4"/>
  <c r="W70" i="4"/>
  <c r="W141" i="4"/>
  <c r="W95" i="4"/>
  <c r="W58" i="4"/>
  <c r="W124" i="4"/>
  <c r="W12" i="4"/>
  <c r="X12" i="4" s="1"/>
  <c r="W73" i="4"/>
  <c r="W86" i="4"/>
  <c r="W120" i="4"/>
  <c r="W144" i="4"/>
  <c r="W149" i="4"/>
  <c r="W27" i="4"/>
  <c r="X27" i="4" s="1"/>
  <c r="W47" i="4"/>
  <c r="W134" i="4"/>
  <c r="W92" i="4"/>
  <c r="W106" i="4"/>
  <c r="W85" i="4"/>
  <c r="W55" i="4"/>
  <c r="W93" i="4"/>
  <c r="W133" i="4"/>
  <c r="W72" i="4"/>
  <c r="W33" i="4"/>
  <c r="X33" i="4" s="1"/>
  <c r="W101" i="4"/>
  <c r="W76" i="4"/>
  <c r="W34" i="4"/>
  <c r="X34" i="4" s="1"/>
  <c r="W23" i="4"/>
  <c r="X23" i="4" s="1"/>
  <c r="W81" i="4"/>
  <c r="W155" i="4"/>
  <c r="W15" i="4"/>
  <c r="X15" i="4" s="1"/>
  <c r="W111" i="4"/>
  <c r="W19" i="4"/>
  <c r="X19" i="4" s="1"/>
  <c r="W11" i="4"/>
  <c r="X11" i="4" s="1"/>
  <c r="W131" i="4"/>
  <c r="W143" i="4"/>
  <c r="W8" i="4"/>
  <c r="X8" i="4" s="1"/>
  <c r="V1" i="4"/>
  <c r="W42" i="4"/>
  <c r="W41" i="4"/>
  <c r="L200" i="6" l="1"/>
  <c r="N200" i="6" s="1"/>
  <c r="L105" i="6"/>
  <c r="N105" i="6" s="1"/>
  <c r="L144" i="6"/>
  <c r="N144" i="6" s="1"/>
  <c r="L211" i="6"/>
  <c r="N211" i="6" s="1"/>
  <c r="L263" i="6"/>
  <c r="N263" i="6" s="1"/>
  <c r="L216" i="6"/>
  <c r="N216" i="6" s="1"/>
  <c r="L46" i="6"/>
  <c r="N46" i="6" s="1"/>
  <c r="L182" i="6"/>
  <c r="N182" i="6" s="1"/>
  <c r="L475" i="6"/>
  <c r="N475" i="6" s="1"/>
  <c r="L81" i="6"/>
  <c r="N81" i="6" s="1"/>
  <c r="L484" i="6"/>
  <c r="N484" i="6" s="1"/>
  <c r="L90" i="6"/>
  <c r="N90" i="6" s="1"/>
  <c r="L262" i="6"/>
  <c r="N262" i="6" s="1"/>
  <c r="L134" i="6"/>
  <c r="N134" i="6" s="1"/>
  <c r="L63" i="6"/>
  <c r="N63" i="6" s="1"/>
  <c r="L199" i="6"/>
  <c r="N199" i="6" s="1"/>
  <c r="L309" i="6"/>
  <c r="N309" i="6" s="1"/>
  <c r="L24" i="6"/>
  <c r="N24" i="6" s="1"/>
  <c r="L191" i="6"/>
  <c r="N191" i="6" s="1"/>
  <c r="L376" i="6"/>
  <c r="N376" i="6" s="1"/>
  <c r="L98" i="6"/>
  <c r="N98" i="6" s="1"/>
  <c r="L77" i="6"/>
  <c r="N77" i="6" s="1"/>
  <c r="L383" i="6"/>
  <c r="N383" i="6" s="1"/>
  <c r="L115" i="6"/>
  <c r="N115" i="6" s="1"/>
  <c r="L259" i="6"/>
  <c r="N259" i="6" s="1"/>
  <c r="L393" i="6"/>
  <c r="N393" i="6" s="1"/>
  <c r="L322" i="6"/>
  <c r="N322" i="6" s="1"/>
  <c r="L15" i="6"/>
  <c r="N15" i="6" s="1"/>
  <c r="L188" i="6"/>
  <c r="N188" i="6" s="1"/>
  <c r="L491" i="6"/>
  <c r="N491" i="6" s="1"/>
  <c r="L84" i="6"/>
  <c r="N84" i="6" s="1"/>
  <c r="L248" i="6"/>
  <c r="N248" i="6" s="1"/>
  <c r="L155" i="6"/>
  <c r="N155" i="6" s="1"/>
  <c r="L279" i="6"/>
  <c r="N279" i="6" s="1"/>
  <c r="L209" i="6"/>
  <c r="N209" i="6" s="1"/>
  <c r="L311" i="6"/>
  <c r="N311" i="6" s="1"/>
  <c r="L412" i="6"/>
  <c r="N412" i="6" s="1"/>
  <c r="L30" i="6"/>
  <c r="N30" i="6" s="1"/>
  <c r="L384" i="6"/>
  <c r="N384" i="6" s="1"/>
  <c r="L254" i="6"/>
  <c r="N254" i="6" s="1"/>
  <c r="L477" i="6"/>
  <c r="N477" i="6" s="1"/>
  <c r="L336" i="6"/>
  <c r="N336" i="6" s="1"/>
  <c r="L89" i="6"/>
  <c r="N89" i="6" s="1"/>
  <c r="L363" i="6"/>
  <c r="N363" i="6" s="1"/>
  <c r="L451" i="6"/>
  <c r="N451" i="6" s="1"/>
  <c r="L379" i="6"/>
  <c r="N379" i="6" s="1"/>
  <c r="L168" i="6"/>
  <c r="N168" i="6" s="1"/>
  <c r="L430" i="6"/>
  <c r="N430" i="6" s="1"/>
  <c r="L351" i="6"/>
  <c r="N351" i="6" s="1"/>
  <c r="L202" i="6"/>
  <c r="N202" i="6" s="1"/>
  <c r="L425" i="6"/>
  <c r="N425" i="6" s="1"/>
  <c r="L10" i="6"/>
  <c r="N10" i="6" s="1"/>
  <c r="L85" i="6"/>
  <c r="N85" i="6" s="1"/>
  <c r="L59" i="6"/>
  <c r="N59" i="6" s="1"/>
  <c r="L348" i="6"/>
  <c r="N348" i="6" s="1"/>
  <c r="L116" i="6"/>
  <c r="N116" i="6" s="1"/>
  <c r="L361" i="6"/>
  <c r="N361" i="6" s="1"/>
  <c r="L288" i="6"/>
  <c r="N288" i="6" s="1"/>
  <c r="L424" i="6"/>
  <c r="N424" i="6" s="1"/>
  <c r="L14" i="6"/>
  <c r="N14" i="6" s="1"/>
  <c r="L244" i="6"/>
  <c r="N244" i="6" s="1"/>
  <c r="L433" i="6"/>
  <c r="N433" i="6" s="1"/>
  <c r="L58" i="6"/>
  <c r="N58" i="6" s="1"/>
  <c r="L159" i="6"/>
  <c r="N159" i="6" s="1"/>
  <c r="L217" i="6"/>
  <c r="N217" i="6" s="1"/>
  <c r="L386" i="6"/>
  <c r="N386" i="6" s="1"/>
  <c r="L110" i="6"/>
  <c r="N110" i="6" s="1"/>
  <c r="L256" i="6"/>
  <c r="N256" i="6" s="1"/>
  <c r="L139" i="6"/>
  <c r="N139" i="6" s="1"/>
  <c r="L290" i="6"/>
  <c r="N290" i="6" s="1"/>
  <c r="L42" i="6"/>
  <c r="N42" i="6" s="1"/>
  <c r="L432" i="6"/>
  <c r="N432" i="6" s="1"/>
  <c r="L354" i="6"/>
  <c r="N354" i="6" s="1"/>
  <c r="L175" i="6"/>
  <c r="N175" i="6" s="1"/>
  <c r="L289" i="6"/>
  <c r="N289" i="6" s="1"/>
  <c r="L372" i="6"/>
  <c r="N372" i="6" s="1"/>
  <c r="L92" i="6"/>
  <c r="N92" i="6" s="1"/>
  <c r="L502" i="6"/>
  <c r="N502" i="6" s="1"/>
  <c r="L258" i="6"/>
  <c r="N258" i="6" s="1"/>
  <c r="L478" i="6"/>
  <c r="N478" i="6" s="1"/>
  <c r="L487" i="6"/>
  <c r="N487" i="6" s="1"/>
  <c r="L304" i="6"/>
  <c r="N304" i="6" s="1"/>
  <c r="L260" i="6"/>
  <c r="N260" i="6" s="1"/>
  <c r="L273" i="6"/>
  <c r="N273" i="6" s="1"/>
  <c r="L121" i="6"/>
  <c r="N121" i="6" s="1"/>
  <c r="L306" i="6"/>
  <c r="N306" i="6" s="1"/>
  <c r="L301" i="6"/>
  <c r="N301" i="6" s="1"/>
  <c r="L458" i="6"/>
  <c r="N458" i="6" s="1"/>
  <c r="L53" i="6"/>
  <c r="N53" i="6" s="1"/>
  <c r="L80" i="6"/>
  <c r="N80" i="6" s="1"/>
  <c r="L234" i="6"/>
  <c r="N234" i="6" s="1"/>
  <c r="L335" i="6"/>
  <c r="N335" i="6" s="1"/>
  <c r="L427" i="6"/>
  <c r="N427" i="6" s="1"/>
  <c r="L391" i="6"/>
  <c r="N391" i="6" s="1"/>
  <c r="L147" i="6"/>
  <c r="N147" i="6" s="1"/>
  <c r="L54" i="6"/>
  <c r="N54" i="6" s="1"/>
  <c r="L156" i="6"/>
  <c r="N156" i="6" s="1"/>
  <c r="L238" i="6"/>
  <c r="N238" i="6" s="1"/>
  <c r="L446" i="6"/>
  <c r="N446" i="6" s="1"/>
  <c r="L222" i="6"/>
  <c r="N222" i="6" s="1"/>
  <c r="L418" i="6"/>
  <c r="N418" i="6" s="1"/>
  <c r="L445" i="6"/>
  <c r="N445" i="6" s="1"/>
  <c r="L138" i="6"/>
  <c r="N138" i="6" s="1"/>
  <c r="L32" i="6"/>
  <c r="N32" i="6" s="1"/>
  <c r="L377" i="6"/>
  <c r="N377" i="6" s="1"/>
  <c r="L367" i="6"/>
  <c r="N367" i="6" s="1"/>
  <c r="L205" i="6"/>
  <c r="N205" i="6" s="1"/>
  <c r="L303" i="6"/>
  <c r="N303" i="6" s="1"/>
  <c r="L20" i="6"/>
  <c r="N20" i="6" s="1"/>
  <c r="L294" i="6"/>
  <c r="N294" i="6" s="1"/>
  <c r="L102" i="6"/>
  <c r="N102" i="6" s="1"/>
  <c r="L240" i="6"/>
  <c r="N240" i="6" s="1"/>
  <c r="L343" i="6"/>
  <c r="N343" i="6" s="1"/>
  <c r="L124" i="6"/>
  <c r="N124" i="6" s="1"/>
  <c r="L233" i="6"/>
  <c r="N233" i="6" s="1"/>
  <c r="L436" i="6"/>
  <c r="N436" i="6" s="1"/>
  <c r="L12" i="6"/>
  <c r="N12" i="6" s="1"/>
  <c r="L158" i="6"/>
  <c r="N158" i="6" s="1"/>
  <c r="L493" i="6"/>
  <c r="N493" i="6" s="1"/>
  <c r="L228" i="6"/>
  <c r="N228" i="6" s="1"/>
  <c r="L375" i="6"/>
  <c r="N375" i="6" s="1"/>
  <c r="L184" i="6"/>
  <c r="N184" i="6" s="1"/>
  <c r="L120" i="6"/>
  <c r="N120" i="6" s="1"/>
  <c r="L60" i="6"/>
  <c r="N60" i="6" s="1"/>
  <c r="L27" i="6"/>
  <c r="N27" i="6" s="1"/>
  <c r="L241" i="6"/>
  <c r="N241" i="6" s="1"/>
  <c r="L366" i="6"/>
  <c r="N366" i="6" s="1"/>
  <c r="L498" i="6"/>
  <c r="N498" i="6" s="1"/>
  <c r="L19" i="6"/>
  <c r="N19" i="6" s="1"/>
  <c r="L203" i="6"/>
  <c r="N203" i="6" s="1"/>
  <c r="L195" i="6"/>
  <c r="N195" i="6" s="1"/>
  <c r="L86" i="6"/>
  <c r="N86" i="6" s="1"/>
  <c r="L237" i="6"/>
  <c r="N237" i="6" s="1"/>
  <c r="L390" i="6"/>
  <c r="N390" i="6" s="1"/>
  <c r="L49" i="6"/>
  <c r="N49" i="6" s="1"/>
  <c r="L281" i="6"/>
  <c r="N281" i="6" s="1"/>
  <c r="L403" i="6"/>
  <c r="N403" i="6" s="1"/>
  <c r="L69" i="6"/>
  <c r="N69" i="6" s="1"/>
  <c r="L174" i="6"/>
  <c r="N174" i="6" s="1"/>
  <c r="L296" i="6"/>
  <c r="N296" i="6" s="1"/>
  <c r="L429" i="6"/>
  <c r="N429" i="6" s="1"/>
  <c r="L460" i="6"/>
  <c r="N460" i="6" s="1"/>
  <c r="L450" i="6"/>
  <c r="N450" i="6" s="1"/>
  <c r="L416" i="6"/>
  <c r="N416" i="6" s="1"/>
  <c r="L261" i="6"/>
  <c r="N261" i="6" s="1"/>
  <c r="L17" i="6"/>
  <c r="N17" i="6" s="1"/>
  <c r="L332" i="6"/>
  <c r="N332" i="6" s="1"/>
  <c r="L225" i="6"/>
  <c r="N225" i="6" s="1"/>
  <c r="L163" i="6"/>
  <c r="N163" i="6" s="1"/>
  <c r="L44" i="6"/>
  <c r="N44" i="6" s="1"/>
  <c r="L253" i="6"/>
  <c r="N253" i="6" s="1"/>
  <c r="L94" i="6"/>
  <c r="N94" i="6" s="1"/>
  <c r="L39" i="6"/>
  <c r="N39" i="6" s="1"/>
  <c r="L145" i="6"/>
  <c r="N145" i="6" s="1"/>
  <c r="L405" i="6"/>
  <c r="N405" i="6" s="1"/>
  <c r="L150" i="6"/>
  <c r="N150" i="6" s="1"/>
  <c r="L71" i="6"/>
  <c r="N71" i="6" s="1"/>
  <c r="L13" i="6"/>
  <c r="N13" i="6" s="1"/>
  <c r="L130" i="6"/>
  <c r="N130" i="6" s="1"/>
  <c r="L61" i="6"/>
  <c r="N61" i="6" s="1"/>
  <c r="L317" i="6"/>
  <c r="N317" i="6" s="1"/>
  <c r="L119" i="6"/>
  <c r="N119" i="6" s="1"/>
  <c r="L355" i="6"/>
  <c r="N355" i="6" s="1"/>
  <c r="L122" i="6"/>
  <c r="N122" i="6" s="1"/>
  <c r="L249" i="6"/>
  <c r="N249" i="6" s="1"/>
  <c r="L409" i="6"/>
  <c r="N409" i="6" s="1"/>
  <c r="L270" i="6"/>
  <c r="N270" i="6" s="1"/>
  <c r="L469" i="6"/>
  <c r="N469" i="6" s="1"/>
  <c r="L62" i="6"/>
  <c r="N62" i="6" s="1"/>
  <c r="L173" i="6"/>
  <c r="N173" i="6" s="1"/>
  <c r="L166" i="6"/>
  <c r="N166" i="6" s="1"/>
  <c r="L28" i="6"/>
  <c r="N28" i="6" s="1"/>
  <c r="L246" i="6"/>
  <c r="N246" i="6" s="1"/>
  <c r="L22" i="6"/>
  <c r="N22" i="6" s="1"/>
  <c r="L190" i="6"/>
  <c r="N190" i="6" s="1"/>
  <c r="L327" i="6"/>
  <c r="N327" i="6" s="1"/>
  <c r="L440" i="6"/>
  <c r="N440" i="6" s="1"/>
  <c r="L96" i="6"/>
  <c r="N96" i="6" s="1"/>
  <c r="L73" i="6"/>
  <c r="N73" i="6" s="1"/>
  <c r="L395" i="6"/>
  <c r="N395" i="6" s="1"/>
  <c r="L465" i="6"/>
  <c r="N465" i="6" s="1"/>
  <c r="L320" i="6"/>
  <c r="N320" i="6" s="1"/>
  <c r="L360" i="6"/>
  <c r="N360" i="6" s="1"/>
  <c r="L252" i="6"/>
  <c r="N252" i="6" s="1"/>
  <c r="L415" i="6"/>
  <c r="N415" i="6" s="1"/>
  <c r="L485" i="6"/>
  <c r="N485" i="6" s="1"/>
  <c r="L196" i="6"/>
  <c r="N196" i="6" s="1"/>
  <c r="L501" i="6"/>
  <c r="N501" i="6" s="1"/>
  <c r="L97" i="6"/>
  <c r="N97" i="6" s="1"/>
  <c r="L268" i="6"/>
  <c r="N268" i="6" s="1"/>
  <c r="L29" i="6"/>
  <c r="N29" i="6" s="1"/>
  <c r="L443" i="6"/>
  <c r="N443" i="6" s="1"/>
  <c r="L111" i="6"/>
  <c r="N111" i="6" s="1"/>
  <c r="L318" i="6"/>
  <c r="N318" i="6" s="1"/>
  <c r="L141" i="6"/>
  <c r="N141" i="6" s="1"/>
  <c r="L160" i="6"/>
  <c r="N160" i="6" s="1"/>
  <c r="L338" i="6"/>
  <c r="N338" i="6" s="1"/>
  <c r="L324" i="6"/>
  <c r="N324" i="6" s="1"/>
  <c r="L100" i="6"/>
  <c r="N100" i="6" s="1"/>
  <c r="L330" i="6"/>
  <c r="N330" i="6" s="1"/>
  <c r="L454" i="6"/>
  <c r="N454" i="6" s="1"/>
  <c r="L492" i="6"/>
  <c r="N492" i="6" s="1"/>
  <c r="L126" i="6"/>
  <c r="N126" i="6" s="1"/>
  <c r="L441" i="6"/>
  <c r="N441" i="6" s="1"/>
  <c r="L340" i="6"/>
  <c r="N340" i="6" s="1"/>
  <c r="L307" i="6"/>
  <c r="N307" i="6" s="1"/>
  <c r="L489" i="6"/>
  <c r="N489" i="6" s="1"/>
  <c r="L66" i="6"/>
  <c r="N66" i="6" s="1"/>
  <c r="L204" i="6"/>
  <c r="N204" i="6" s="1"/>
  <c r="L314" i="6"/>
  <c r="N314" i="6" s="1"/>
  <c r="L473" i="6"/>
  <c r="N473" i="6" s="1"/>
  <c r="L452" i="6"/>
  <c r="N452" i="6" s="1"/>
  <c r="L496" i="6"/>
  <c r="N496" i="6" s="1"/>
  <c r="L297" i="6"/>
  <c r="N297" i="6" s="1"/>
  <c r="L381" i="6"/>
  <c r="N381" i="6" s="1"/>
  <c r="L291" i="6"/>
  <c r="N291" i="6" s="1"/>
  <c r="L396" i="6"/>
  <c r="N396" i="6" s="1"/>
  <c r="L250" i="6"/>
  <c r="N250" i="6" s="1"/>
  <c r="L421" i="6"/>
  <c r="N421" i="6" s="1"/>
  <c r="L165" i="6"/>
  <c r="N165" i="6" s="1"/>
  <c r="L183" i="6"/>
  <c r="N183" i="6" s="1"/>
  <c r="L481" i="6"/>
  <c r="N481" i="6" s="1"/>
  <c r="L467" i="6"/>
  <c r="N467" i="6" s="1"/>
  <c r="L374" i="6"/>
  <c r="N374" i="6" s="1"/>
  <c r="L215" i="6"/>
  <c r="N215" i="6" s="1"/>
  <c r="L70" i="6"/>
  <c r="N70" i="6" s="1"/>
  <c r="L278" i="6"/>
  <c r="N278" i="6" s="1"/>
  <c r="L169" i="6"/>
  <c r="N169" i="6" s="1"/>
  <c r="L206" i="6"/>
  <c r="N206" i="6" s="1"/>
  <c r="L385" i="6"/>
  <c r="N385" i="6" s="1"/>
  <c r="L414" i="6"/>
  <c r="N414" i="6" s="1"/>
  <c r="L488" i="6"/>
  <c r="N488" i="6" s="1"/>
  <c r="L112" i="6"/>
  <c r="N112" i="6" s="1"/>
  <c r="L334" i="6"/>
  <c r="N334" i="6" s="1"/>
  <c r="L136" i="6"/>
  <c r="N136" i="6" s="1"/>
  <c r="L480" i="6"/>
  <c r="N480" i="6" s="1"/>
  <c r="L129" i="6"/>
  <c r="N129" i="6" s="1"/>
  <c r="L172" i="6"/>
  <c r="N172" i="6" s="1"/>
  <c r="L434" i="6"/>
  <c r="N434" i="6" s="1"/>
  <c r="L51" i="6"/>
  <c r="N51" i="6" s="1"/>
  <c r="L352" i="6"/>
  <c r="N352" i="6" s="1"/>
  <c r="L500" i="6"/>
  <c r="N500" i="6" s="1"/>
  <c r="L127" i="6"/>
  <c r="N127" i="6" s="1"/>
  <c r="L38" i="6"/>
  <c r="N38" i="6" s="1"/>
  <c r="L476" i="6"/>
  <c r="N476" i="6" s="1"/>
  <c r="L231" i="6"/>
  <c r="N231" i="6" s="1"/>
  <c r="L326" i="6"/>
  <c r="N326" i="6" s="1"/>
  <c r="L255" i="6"/>
  <c r="N255" i="6" s="1"/>
  <c r="L353" i="6"/>
  <c r="N353" i="6" s="1"/>
  <c r="L212" i="6"/>
  <c r="N212" i="6" s="1"/>
  <c r="L34" i="6"/>
  <c r="N34" i="6" s="1"/>
  <c r="L407" i="6"/>
  <c r="N407" i="6" s="1"/>
  <c r="L439" i="6"/>
  <c r="N439" i="6" s="1"/>
  <c r="L223" i="6"/>
  <c r="N223" i="6" s="1"/>
  <c r="L342" i="6"/>
  <c r="N342" i="6" s="1"/>
  <c r="L428" i="6"/>
  <c r="N428" i="6" s="1"/>
  <c r="L25" i="6"/>
  <c r="N25" i="6" s="1"/>
  <c r="L57" i="6"/>
  <c r="N57" i="6" s="1"/>
  <c r="L198" i="6"/>
  <c r="N198" i="6" s="1"/>
  <c r="L148" i="6"/>
  <c r="N148" i="6" s="1"/>
  <c r="L8" i="6"/>
  <c r="N8" i="6" s="1"/>
  <c r="L74" i="6"/>
  <c r="N74" i="6" s="1"/>
  <c r="L272" i="6"/>
  <c r="N272" i="6" s="1"/>
  <c r="L45" i="6"/>
  <c r="N45" i="6" s="1"/>
  <c r="L149" i="6"/>
  <c r="N149" i="6" s="1"/>
  <c r="L282" i="6"/>
  <c r="N282" i="6" s="1"/>
  <c r="L35" i="6"/>
  <c r="N35" i="6" s="1"/>
  <c r="L230" i="6"/>
  <c r="N230" i="6" s="1"/>
  <c r="L21" i="6"/>
  <c r="N21" i="6" s="1"/>
  <c r="L331" i="6"/>
  <c r="N331" i="6" s="1"/>
  <c r="L442" i="6"/>
  <c r="N442" i="6" s="1"/>
  <c r="L323" i="6"/>
  <c r="N323" i="6" s="1"/>
  <c r="L346" i="6"/>
  <c r="N346" i="6" s="1"/>
  <c r="L284" i="6"/>
  <c r="N284" i="6" s="1"/>
  <c r="L83" i="6"/>
  <c r="N83" i="6" s="1"/>
  <c r="L435" i="6"/>
  <c r="N435" i="6" s="1"/>
  <c r="L286" i="6"/>
  <c r="N286" i="6" s="1"/>
  <c r="L192" i="6"/>
  <c r="N192" i="6" s="1"/>
  <c r="L180" i="6"/>
  <c r="N180" i="6" s="1"/>
  <c r="L193" i="6"/>
  <c r="N193" i="6" s="1"/>
  <c r="L499" i="6"/>
  <c r="N499" i="6" s="1"/>
  <c r="L78" i="6"/>
  <c r="N78" i="6" s="1"/>
  <c r="L106" i="6"/>
  <c r="N106" i="6" s="1"/>
  <c r="L369" i="6"/>
  <c r="N369" i="6" s="1"/>
  <c r="L277" i="6"/>
  <c r="N277" i="6" s="1"/>
  <c r="L161" i="6"/>
  <c r="N161" i="6" s="1"/>
  <c r="L313" i="6"/>
  <c r="N313" i="6" s="1"/>
  <c r="L236" i="6"/>
  <c r="N236" i="6" s="1"/>
  <c r="L47" i="6"/>
  <c r="N47" i="6" s="1"/>
  <c r="L208" i="6"/>
  <c r="N208" i="6" s="1"/>
  <c r="L337" i="6"/>
  <c r="N337" i="6" s="1"/>
  <c r="L109" i="6"/>
  <c r="N109" i="6" s="1"/>
  <c r="L220" i="6"/>
  <c r="N220" i="6" s="1"/>
  <c r="L329" i="6"/>
  <c r="N329" i="6" s="1"/>
  <c r="L43" i="6"/>
  <c r="N43" i="6" s="1"/>
  <c r="L456" i="6"/>
  <c r="N456" i="6" s="1"/>
  <c r="L319" i="6"/>
  <c r="N319" i="6" s="1"/>
  <c r="L371" i="6"/>
  <c r="N371" i="6" s="1"/>
  <c r="L483" i="6"/>
  <c r="N483" i="6" s="1"/>
  <c r="L185" i="6"/>
  <c r="N185" i="6" s="1"/>
  <c r="L118" i="6"/>
  <c r="N118" i="6" s="1"/>
  <c r="L486" i="6"/>
  <c r="N486" i="6" s="1"/>
  <c r="L497" i="6"/>
  <c r="N497" i="6" s="1"/>
  <c r="L133" i="6"/>
  <c r="N133" i="6" s="1"/>
  <c r="L341" i="6"/>
  <c r="N341" i="6" s="1"/>
  <c r="L444" i="6"/>
  <c r="N444" i="6" s="1"/>
  <c r="L153" i="6"/>
  <c r="N153" i="6" s="1"/>
  <c r="L87" i="6"/>
  <c r="N87" i="6" s="1"/>
  <c r="L271" i="6"/>
  <c r="N271" i="6" s="1"/>
  <c r="L65" i="6"/>
  <c r="N65" i="6" s="1"/>
  <c r="L142" i="6"/>
  <c r="N142" i="6" s="1"/>
  <c r="L437" i="6"/>
  <c r="N437" i="6" s="1"/>
  <c r="L64" i="6"/>
  <c r="N64" i="6" s="1"/>
  <c r="L177" i="6"/>
  <c r="N177" i="6" s="1"/>
  <c r="L224" i="6"/>
  <c r="N224" i="6" s="1"/>
  <c r="L79" i="6"/>
  <c r="N79" i="6" s="1"/>
  <c r="L31" i="6"/>
  <c r="N31" i="6" s="1"/>
  <c r="L420" i="6"/>
  <c r="N420" i="6" s="1"/>
  <c r="L93" i="6"/>
  <c r="N93" i="6" s="1"/>
  <c r="L398" i="6"/>
  <c r="N398" i="6" s="1"/>
  <c r="L72" i="6"/>
  <c r="N72" i="6" s="1"/>
  <c r="L247" i="6"/>
  <c r="N247" i="6" s="1"/>
  <c r="L219" i="6"/>
  <c r="N219" i="6" s="1"/>
  <c r="L210" i="6"/>
  <c r="N210" i="6" s="1"/>
  <c r="L162" i="6"/>
  <c r="N162" i="6" s="1"/>
  <c r="L448" i="6"/>
  <c r="N448" i="6" s="1"/>
  <c r="L213" i="6"/>
  <c r="N213" i="6" s="1"/>
  <c r="L257" i="6"/>
  <c r="N257" i="6" s="1"/>
  <c r="L300" i="6"/>
  <c r="N300" i="6" s="1"/>
  <c r="L11" i="6"/>
  <c r="N11" i="6" s="1"/>
  <c r="L140" i="6"/>
  <c r="N140" i="6" s="1"/>
  <c r="L388" i="6"/>
  <c r="N388" i="6" s="1"/>
  <c r="L114" i="6"/>
  <c r="N114" i="6" s="1"/>
  <c r="L287" i="6"/>
  <c r="N287" i="6" s="1"/>
  <c r="L394" i="6"/>
  <c r="N394" i="6" s="1"/>
  <c r="L152" i="6"/>
  <c r="N152" i="6" s="1"/>
  <c r="L298" i="6"/>
  <c r="N298" i="6" s="1"/>
  <c r="L293" i="6"/>
  <c r="N293" i="6" s="1"/>
  <c r="L266" i="6"/>
  <c r="N266" i="6" s="1"/>
  <c r="L316" i="6"/>
  <c r="N316" i="6" s="1"/>
  <c r="L389" i="6"/>
  <c r="N389" i="6" s="1"/>
  <c r="L103" i="6"/>
  <c r="N103" i="6" s="1"/>
  <c r="L358" i="6"/>
  <c r="N358" i="6" s="1"/>
  <c r="L264" i="6"/>
  <c r="N264" i="6" s="1"/>
  <c r="L269" i="6"/>
  <c r="N269" i="6" s="1"/>
  <c r="L239" i="6"/>
  <c r="N239" i="6" s="1"/>
  <c r="L373" i="6"/>
  <c r="N373" i="6" s="1"/>
  <c r="L33" i="6"/>
  <c r="N33" i="6" s="1"/>
  <c r="L214" i="6"/>
  <c r="N214" i="6" s="1"/>
  <c r="L399" i="6"/>
  <c r="N399" i="6" s="1"/>
  <c r="L232" i="6"/>
  <c r="N232" i="6" s="1"/>
  <c r="L380" i="6"/>
  <c r="N380" i="6" s="1"/>
  <c r="L431" i="6"/>
  <c r="N431" i="6" s="1"/>
  <c r="L75" i="6"/>
  <c r="N75" i="6" s="1"/>
  <c r="L350" i="6"/>
  <c r="N350" i="6" s="1"/>
  <c r="L325" i="6"/>
  <c r="N325" i="6" s="1"/>
  <c r="L339" i="6"/>
  <c r="N339" i="6" s="1"/>
  <c r="L104" i="6"/>
  <c r="N104" i="6" s="1"/>
  <c r="L455" i="6"/>
  <c r="N455" i="6" s="1"/>
  <c r="L176" i="6"/>
  <c r="N176" i="6" s="1"/>
  <c r="L179" i="6"/>
  <c r="N179" i="6" s="1"/>
  <c r="L37" i="6"/>
  <c r="N37" i="6" s="1"/>
  <c r="L312" i="6"/>
  <c r="N312" i="6" s="1"/>
  <c r="L128" i="6"/>
  <c r="N128" i="6" s="1"/>
  <c r="L251" i="6"/>
  <c r="N251" i="6" s="1"/>
  <c r="L276" i="6"/>
  <c r="N276" i="6" s="1"/>
  <c r="L378" i="6"/>
  <c r="N378" i="6" s="1"/>
  <c r="L408" i="6"/>
  <c r="N408" i="6" s="1"/>
  <c r="L245" i="6"/>
  <c r="N245" i="6" s="1"/>
  <c r="L88" i="6"/>
  <c r="N88" i="6" s="1"/>
  <c r="L67" i="6"/>
  <c r="N67" i="6" s="1"/>
  <c r="L154" i="6"/>
  <c r="N154" i="6" s="1"/>
  <c r="L472" i="6"/>
  <c r="N472" i="6" s="1"/>
  <c r="L186" i="6"/>
  <c r="N186" i="6" s="1"/>
  <c r="L135" i="6"/>
  <c r="N135" i="6" s="1"/>
  <c r="L459" i="6"/>
  <c r="N459" i="6" s="1"/>
  <c r="L171" i="6"/>
  <c r="N171" i="6" s="1"/>
  <c r="L495" i="6"/>
  <c r="N495" i="6" s="1"/>
  <c r="L349" i="6"/>
  <c r="N349" i="6" s="1"/>
  <c r="L461" i="6"/>
  <c r="N461" i="6" s="1"/>
  <c r="L404" i="6"/>
  <c r="N404" i="6" s="1"/>
  <c r="L308" i="6"/>
  <c r="N308" i="6" s="1"/>
  <c r="L26" i="6"/>
  <c r="N26" i="6" s="1"/>
  <c r="L76" i="6"/>
  <c r="N76" i="6" s="1"/>
  <c r="L423" i="6"/>
  <c r="N423" i="6" s="1"/>
  <c r="L218" i="6"/>
  <c r="N218" i="6" s="1"/>
  <c r="L123" i="6"/>
  <c r="N123" i="6" s="1"/>
  <c r="L392" i="6"/>
  <c r="N392" i="6" s="1"/>
  <c r="L382" i="6"/>
  <c r="N382" i="6" s="1"/>
  <c r="L356" i="6"/>
  <c r="N356" i="6" s="1"/>
  <c r="L406" i="6"/>
  <c r="N406" i="6" s="1"/>
  <c r="L146" i="6"/>
  <c r="N146" i="6" s="1"/>
  <c r="L170" i="6"/>
  <c r="N170" i="6" s="1"/>
  <c r="L457" i="6"/>
  <c r="N457" i="6" s="1"/>
  <c r="L99" i="6"/>
  <c r="N99" i="6" s="1"/>
  <c r="L48" i="6"/>
  <c r="N48" i="6" s="1"/>
  <c r="L227" i="6"/>
  <c r="N227" i="6" s="1"/>
  <c r="L466" i="6"/>
  <c r="N466" i="6" s="1"/>
  <c r="L397" i="6"/>
  <c r="N397" i="6" s="1"/>
  <c r="L422" i="6"/>
  <c r="N422" i="6" s="1"/>
  <c r="L151" i="6"/>
  <c r="N151" i="6" s="1"/>
  <c r="L274" i="6"/>
  <c r="N274" i="6" s="1"/>
  <c r="L91" i="6"/>
  <c r="N91" i="6" s="1"/>
  <c r="L95" i="6"/>
  <c r="N95" i="6" s="1"/>
  <c r="L167" i="6"/>
  <c r="N167" i="6" s="1"/>
  <c r="L50" i="6"/>
  <c r="N50" i="6" s="1"/>
  <c r="L368" i="6"/>
  <c r="N368" i="6" s="1"/>
  <c r="L417" i="6"/>
  <c r="N417" i="6" s="1"/>
  <c r="L292" i="6"/>
  <c r="N292" i="6" s="1"/>
  <c r="L16" i="6"/>
  <c r="N16" i="6" s="1"/>
  <c r="L482" i="6"/>
  <c r="N482" i="6" s="1"/>
  <c r="L453" i="6"/>
  <c r="N453" i="6" s="1"/>
  <c r="L164" i="6"/>
  <c r="N164" i="6" s="1"/>
  <c r="L52" i="6"/>
  <c r="N52" i="6" s="1"/>
  <c r="L419" i="6"/>
  <c r="N419" i="6" s="1"/>
  <c r="L40" i="6"/>
  <c r="N40" i="6" s="1"/>
  <c r="L207" i="6"/>
  <c r="N207" i="6" s="1"/>
  <c r="L132" i="6"/>
  <c r="N132" i="6" s="1"/>
  <c r="L201" i="6"/>
  <c r="N201" i="6" s="1"/>
  <c r="L6" i="6"/>
  <c r="N6" i="6" s="1"/>
  <c r="L101" i="6"/>
  <c r="N101" i="6" s="1"/>
  <c r="L370" i="6"/>
  <c r="N370" i="6" s="1"/>
  <c r="L280" i="6"/>
  <c r="N280" i="6" s="1"/>
  <c r="L299" i="6"/>
  <c r="N299" i="6" s="1"/>
  <c r="L362" i="6"/>
  <c r="N362" i="6" s="1"/>
  <c r="L243" i="6"/>
  <c r="N243" i="6" s="1"/>
  <c r="L490" i="6"/>
  <c r="N490" i="6" s="1"/>
  <c r="L474" i="6"/>
  <c r="N474" i="6" s="1"/>
  <c r="L229" i="6"/>
  <c r="N229" i="6" s="1"/>
  <c r="L117" i="6"/>
  <c r="N117" i="6" s="1"/>
  <c r="L365" i="6"/>
  <c r="N365" i="6" s="1"/>
  <c r="L68" i="6"/>
  <c r="N68" i="6" s="1"/>
  <c r="L494" i="6"/>
  <c r="N494" i="6" s="1"/>
  <c r="L178" i="6"/>
  <c r="N178" i="6" s="1"/>
  <c r="L468" i="6"/>
  <c r="N468" i="6" s="1"/>
  <c r="L221" i="6"/>
  <c r="N221" i="6" s="1"/>
  <c r="L197" i="6"/>
  <c r="N197" i="6" s="1"/>
  <c r="L9" i="6"/>
  <c r="N9" i="6" s="1"/>
  <c r="L181" i="6"/>
  <c r="N181" i="6" s="1"/>
  <c r="L235" i="6"/>
  <c r="N235" i="6" s="1"/>
  <c r="L143" i="6"/>
  <c r="N143" i="6" s="1"/>
  <c r="L479" i="6"/>
  <c r="N479" i="6" s="1"/>
  <c r="L462" i="6"/>
  <c r="N462" i="6" s="1"/>
  <c r="L321" i="6"/>
  <c r="N321" i="6" s="1"/>
  <c r="L449" i="6"/>
  <c r="N449" i="6" s="1"/>
  <c r="L157" i="6"/>
  <c r="N157" i="6" s="1"/>
  <c r="L23" i="6"/>
  <c r="N23" i="6" s="1"/>
  <c r="L315" i="6"/>
  <c r="N315" i="6" s="1"/>
  <c r="L344" i="6"/>
  <c r="N344" i="6" s="1"/>
  <c r="L113" i="6"/>
  <c r="N113" i="6" s="1"/>
  <c r="L387" i="6"/>
  <c r="N387" i="6" s="1"/>
  <c r="L401" i="6"/>
  <c r="N401" i="6" s="1"/>
  <c r="L413" i="6"/>
  <c r="N413" i="6" s="1"/>
  <c r="L347" i="6"/>
  <c r="N347" i="6" s="1"/>
  <c r="L18" i="6"/>
  <c r="N18" i="6" s="1"/>
  <c r="L283" i="6"/>
  <c r="N283" i="6" s="1"/>
  <c r="L131" i="6"/>
  <c r="N131" i="6" s="1"/>
  <c r="L471" i="6"/>
  <c r="N471" i="6" s="1"/>
  <c r="L189" i="6"/>
  <c r="N189" i="6" s="1"/>
  <c r="L265" i="6"/>
  <c r="N265" i="6" s="1"/>
  <c r="L295" i="6"/>
  <c r="N295" i="6" s="1"/>
  <c r="L82" i="6"/>
  <c r="N82" i="6" s="1"/>
  <c r="L7" i="6"/>
  <c r="N7" i="6" s="1"/>
  <c r="L302" i="6"/>
  <c r="N302" i="6" s="1"/>
  <c r="L41" i="6"/>
  <c r="N41" i="6" s="1"/>
  <c r="L364" i="6"/>
  <c r="N364" i="6" s="1"/>
  <c r="L107" i="6"/>
  <c r="N107" i="6" s="1"/>
  <c r="L410" i="6"/>
  <c r="N410" i="6" s="1"/>
  <c r="L108" i="6"/>
  <c r="N108" i="6" s="1"/>
  <c r="L305" i="6"/>
  <c r="N305" i="6" s="1"/>
  <c r="L310" i="6"/>
  <c r="N310" i="6" s="1"/>
  <c r="L36" i="6"/>
  <c r="N36" i="6" s="1"/>
  <c r="L226" i="6"/>
  <c r="N226" i="6" s="1"/>
  <c r="L359" i="6"/>
  <c r="N359" i="6" s="1"/>
  <c r="L125" i="6"/>
  <c r="N125" i="6" s="1"/>
  <c r="L426" i="6"/>
  <c r="N426" i="6" s="1"/>
  <c r="L357" i="6"/>
  <c r="N357" i="6" s="1"/>
  <c r="L194" i="6"/>
  <c r="N194" i="6" s="1"/>
  <c r="L187" i="6"/>
  <c r="N187" i="6" s="1"/>
  <c r="L328" i="6"/>
  <c r="N328" i="6" s="1"/>
  <c r="L438" i="6"/>
  <c r="N438" i="6" s="1"/>
  <c r="L411" i="6"/>
  <c r="N411" i="6" s="1"/>
  <c r="L464" i="6"/>
  <c r="N464" i="6" s="1"/>
  <c r="L275" i="6"/>
  <c r="N275" i="6" s="1"/>
  <c r="L55" i="6"/>
  <c r="N55" i="6" s="1"/>
  <c r="L345" i="6"/>
  <c r="N345" i="6" s="1"/>
  <c r="L267" i="6"/>
  <c r="N267" i="6" s="1"/>
  <c r="L56" i="6"/>
  <c r="N56" i="6" s="1"/>
  <c r="L447" i="6"/>
  <c r="N447" i="6" s="1"/>
  <c r="L242" i="6"/>
  <c r="N242" i="6" s="1"/>
  <c r="L400" i="6"/>
  <c r="N400" i="6" s="1"/>
  <c r="L137" i="6"/>
  <c r="N137" i="6" s="1"/>
  <c r="L470" i="6"/>
  <c r="N470" i="6" s="1"/>
  <c r="L333" i="6"/>
  <c r="N333" i="6" s="1"/>
  <c r="L402" i="6"/>
  <c r="N402" i="6" s="1"/>
  <c r="L285" i="6"/>
  <c r="N285" i="6" s="1"/>
  <c r="L463" i="6"/>
  <c r="N463" i="6" s="1"/>
  <c r="J224" i="6"/>
  <c r="K224" i="6" s="1"/>
  <c r="J103" i="6"/>
  <c r="K103" i="6" s="1"/>
  <c r="J195" i="6"/>
  <c r="K195" i="6" s="1"/>
  <c r="J186" i="6"/>
  <c r="K186" i="6" s="1"/>
  <c r="J489" i="6"/>
  <c r="K489" i="6" s="1"/>
  <c r="J26" i="6"/>
  <c r="K26" i="6" s="1"/>
  <c r="J497" i="6"/>
  <c r="K497" i="6" s="1"/>
  <c r="J289" i="6"/>
  <c r="K289" i="6" s="1"/>
  <c r="J357" i="6"/>
  <c r="K357" i="6" s="1"/>
  <c r="J244" i="6"/>
  <c r="K244" i="6" s="1"/>
  <c r="J73" i="6"/>
  <c r="K73" i="6" s="1"/>
  <c r="J411" i="6"/>
  <c r="K411" i="6" s="1"/>
  <c r="J213" i="6"/>
  <c r="K213" i="6" s="1"/>
  <c r="J262" i="6"/>
  <c r="K262" i="6" s="1"/>
  <c r="J31" i="6"/>
  <c r="K31" i="6" s="1"/>
  <c r="J419" i="6"/>
  <c r="K419" i="6" s="1"/>
  <c r="J41" i="6"/>
  <c r="K41" i="6" s="1"/>
  <c r="J277" i="6"/>
  <c r="K277" i="6" s="1"/>
  <c r="J409" i="6"/>
  <c r="K409" i="6" s="1"/>
  <c r="J243" i="6"/>
  <c r="K243" i="6" s="1"/>
  <c r="J394" i="6"/>
  <c r="K394" i="6" s="1"/>
  <c r="J461" i="6"/>
  <c r="K461" i="6" s="1"/>
  <c r="J268" i="6"/>
  <c r="K268" i="6" s="1"/>
  <c r="J432" i="6"/>
  <c r="K432" i="6" s="1"/>
  <c r="J228" i="6"/>
  <c r="K228" i="6" s="1"/>
  <c r="J375" i="6"/>
  <c r="K375" i="6" s="1"/>
  <c r="J231" i="6"/>
  <c r="K231" i="6" s="1"/>
  <c r="J212" i="6"/>
  <c r="K212" i="6" s="1"/>
  <c r="J350" i="6"/>
  <c r="K350" i="6" s="1"/>
  <c r="J33" i="6"/>
  <c r="K33" i="6" s="1"/>
  <c r="J371" i="6"/>
  <c r="K371" i="6" s="1"/>
  <c r="J181" i="6"/>
  <c r="K181" i="6" s="1"/>
  <c r="J316" i="6"/>
  <c r="K316" i="6" s="1"/>
  <c r="J393" i="6"/>
  <c r="K393" i="6" s="1"/>
  <c r="J396" i="6"/>
  <c r="K396" i="6" s="1"/>
  <c r="J313" i="6"/>
  <c r="K313" i="6" s="1"/>
  <c r="J500" i="6"/>
  <c r="K500" i="6" s="1"/>
  <c r="J278" i="6"/>
  <c r="K278" i="6" s="1"/>
  <c r="J416" i="6"/>
  <c r="K416" i="6" s="1"/>
  <c r="J236" i="6"/>
  <c r="K236" i="6" s="1"/>
  <c r="J85" i="6"/>
  <c r="K85" i="6" s="1"/>
  <c r="J422" i="6"/>
  <c r="K422" i="6" s="1"/>
  <c r="J55" i="6"/>
  <c r="K55" i="6" s="1"/>
  <c r="J404" i="6"/>
  <c r="K404" i="6" s="1"/>
  <c r="J67" i="6"/>
  <c r="K67" i="6" s="1"/>
  <c r="J101" i="6"/>
  <c r="K101" i="6" s="1"/>
  <c r="J436" i="6"/>
  <c r="K436" i="6" s="1"/>
  <c r="J203" i="6"/>
  <c r="K203" i="6" s="1"/>
  <c r="J132" i="6"/>
  <c r="K132" i="6" s="1"/>
  <c r="J232" i="6"/>
  <c r="K232" i="6" s="1"/>
  <c r="J390" i="6"/>
  <c r="K390" i="6" s="1"/>
  <c r="J387" i="6"/>
  <c r="K387" i="6" s="1"/>
  <c r="J253" i="6"/>
  <c r="K253" i="6" s="1"/>
  <c r="J37" i="6"/>
  <c r="K37" i="6" s="1"/>
  <c r="J463" i="6"/>
  <c r="K463" i="6" s="1"/>
  <c r="J420" i="6"/>
  <c r="K420" i="6" s="1"/>
  <c r="J267" i="6"/>
  <c r="K267" i="6" s="1"/>
  <c r="J242" i="6"/>
  <c r="K242" i="6" s="1"/>
  <c r="J129" i="6"/>
  <c r="K129" i="6" s="1"/>
  <c r="J192" i="6"/>
  <c r="K192" i="6" s="1"/>
  <c r="J260" i="6"/>
  <c r="K260" i="6" s="1"/>
  <c r="J296" i="6"/>
  <c r="K296" i="6" s="1"/>
  <c r="J44" i="6"/>
  <c r="K44" i="6" s="1"/>
  <c r="J108" i="6"/>
  <c r="K108" i="6" s="1"/>
  <c r="J287" i="6"/>
  <c r="K287" i="6" s="1"/>
  <c r="J406" i="6"/>
  <c r="K406" i="6" s="1"/>
  <c r="J415" i="6"/>
  <c r="K415" i="6" s="1"/>
  <c r="J94" i="6"/>
  <c r="K94" i="6" s="1"/>
  <c r="J220" i="6"/>
  <c r="K220" i="6" s="1"/>
  <c r="J368" i="6"/>
  <c r="K368" i="6" s="1"/>
  <c r="J46" i="6"/>
  <c r="K46" i="6" s="1"/>
  <c r="J397" i="6"/>
  <c r="K397" i="6" s="1"/>
  <c r="J201" i="6"/>
  <c r="K201" i="6" s="1"/>
  <c r="J339" i="6"/>
  <c r="K339" i="6" s="1"/>
  <c r="J25" i="6"/>
  <c r="K25" i="6" s="1"/>
  <c r="J95" i="6"/>
  <c r="K95" i="6" s="1"/>
  <c r="J352" i="6"/>
  <c r="K352" i="6" s="1"/>
  <c r="J392" i="6"/>
  <c r="K392" i="6" s="1"/>
  <c r="J442" i="6"/>
  <c r="K442" i="6" s="1"/>
  <c r="J28" i="6"/>
  <c r="K28" i="6" s="1"/>
  <c r="J255" i="6"/>
  <c r="K255" i="6" s="1"/>
  <c r="J279" i="6"/>
  <c r="K279" i="6" s="1"/>
  <c r="J429" i="6"/>
  <c r="K429" i="6" s="1"/>
  <c r="J292" i="6"/>
  <c r="K292" i="6" s="1"/>
  <c r="J412" i="6"/>
  <c r="K412" i="6" s="1"/>
  <c r="J77" i="6"/>
  <c r="K77" i="6" s="1"/>
  <c r="J113" i="6"/>
  <c r="K113" i="6" s="1"/>
  <c r="J293" i="6"/>
  <c r="K293" i="6" s="1"/>
  <c r="J451" i="6"/>
  <c r="K451" i="6" s="1"/>
  <c r="J96" i="6"/>
  <c r="K96" i="6" s="1"/>
  <c r="J370" i="6"/>
  <c r="K370" i="6" s="1"/>
  <c r="J182" i="6"/>
  <c r="K182" i="6" s="1"/>
  <c r="J276" i="6"/>
  <c r="K276" i="6" s="1"/>
  <c r="J282" i="6"/>
  <c r="K282" i="6" s="1"/>
  <c r="J234" i="6"/>
  <c r="K234" i="6" s="1"/>
  <c r="J16" i="6"/>
  <c r="K16" i="6" s="1"/>
  <c r="J84" i="6"/>
  <c r="K84" i="6" s="1"/>
  <c r="J400" i="6"/>
  <c r="K400" i="6" s="1"/>
  <c r="J127" i="6"/>
  <c r="K127" i="6" s="1"/>
  <c r="J264" i="6"/>
  <c r="K264" i="6" s="1"/>
  <c r="J130" i="6"/>
  <c r="K130" i="6" s="1"/>
  <c r="J119" i="6"/>
  <c r="K119" i="6" s="1"/>
  <c r="J171" i="6"/>
  <c r="K171" i="6" s="1"/>
  <c r="J427" i="6"/>
  <c r="K427" i="6" s="1"/>
  <c r="J450" i="6"/>
  <c r="K450" i="6" s="1"/>
  <c r="J110" i="6"/>
  <c r="K110" i="6" s="1"/>
  <c r="J265" i="6"/>
  <c r="K265" i="6" s="1"/>
  <c r="J158" i="6"/>
  <c r="K158" i="6" s="1"/>
  <c r="J300" i="6"/>
  <c r="K300" i="6" s="1"/>
  <c r="J246" i="6"/>
  <c r="K246" i="6" s="1"/>
  <c r="J109" i="6"/>
  <c r="K109" i="6" s="1"/>
  <c r="J434" i="6"/>
  <c r="K434" i="6" s="1"/>
  <c r="J322" i="6"/>
  <c r="K322" i="6" s="1"/>
  <c r="J324" i="6"/>
  <c r="K324" i="6" s="1"/>
  <c r="J121" i="6"/>
  <c r="K121" i="6" s="1"/>
  <c r="J309" i="6"/>
  <c r="K309" i="6" s="1"/>
  <c r="J177" i="6"/>
  <c r="K177" i="6" s="1"/>
  <c r="J142" i="6"/>
  <c r="K142" i="6" s="1"/>
  <c r="J59" i="6"/>
  <c r="K59" i="6" s="1"/>
  <c r="J143" i="6"/>
  <c r="K143" i="6" s="1"/>
  <c r="J431" i="6"/>
  <c r="K431" i="6" s="1"/>
  <c r="J305" i="6"/>
  <c r="K305" i="6" s="1"/>
  <c r="J125" i="6"/>
  <c r="K125" i="6" s="1"/>
  <c r="J402" i="6"/>
  <c r="K402" i="6" s="1"/>
  <c r="J148" i="6"/>
  <c r="K148" i="6" s="1"/>
  <c r="J312" i="6"/>
  <c r="K312" i="6" s="1"/>
  <c r="J477" i="6"/>
  <c r="K477" i="6" s="1"/>
  <c r="J299" i="6"/>
  <c r="K299" i="6" s="1"/>
  <c r="J134" i="6"/>
  <c r="K134" i="6" s="1"/>
  <c r="J467" i="6"/>
  <c r="K467" i="6" s="1"/>
  <c r="J294" i="6"/>
  <c r="K294" i="6" s="1"/>
  <c r="J30" i="6"/>
  <c r="K30" i="6" s="1"/>
  <c r="J249" i="6"/>
  <c r="K249" i="6" s="1"/>
  <c r="J399" i="6"/>
  <c r="K399" i="6" s="1"/>
  <c r="J139" i="6"/>
  <c r="K139" i="6" s="1"/>
  <c r="J307" i="6"/>
  <c r="K307" i="6" s="1"/>
  <c r="J118" i="6"/>
  <c r="K118" i="6" s="1"/>
  <c r="J237" i="6"/>
  <c r="K237" i="6" s="1"/>
  <c r="J383" i="6"/>
  <c r="K383" i="6" s="1"/>
  <c r="J188" i="6"/>
  <c r="K188" i="6" s="1"/>
  <c r="J452" i="6"/>
  <c r="K452" i="6" s="1"/>
  <c r="J90" i="6"/>
  <c r="K90" i="6" s="1"/>
  <c r="J388" i="6"/>
  <c r="K388" i="6" s="1"/>
  <c r="J100" i="6"/>
  <c r="K100" i="6" s="1"/>
  <c r="J298" i="6"/>
  <c r="K298" i="6" s="1"/>
  <c r="J437" i="6"/>
  <c r="K437" i="6" s="1"/>
  <c r="J193" i="6"/>
  <c r="K193" i="6" s="1"/>
  <c r="J454" i="6"/>
  <c r="K454" i="6" s="1"/>
  <c r="J226" i="6"/>
  <c r="K226" i="6" s="1"/>
  <c r="J12" i="6"/>
  <c r="K12" i="6" s="1"/>
  <c r="J167" i="6"/>
  <c r="K167" i="6" s="1"/>
  <c r="J304" i="6"/>
  <c r="K304" i="6" s="1"/>
  <c r="J291" i="6"/>
  <c r="K291" i="6" s="1"/>
  <c r="J346" i="6"/>
  <c r="K346" i="6" s="1"/>
  <c r="J317" i="6"/>
  <c r="K317" i="6" s="1"/>
  <c r="J474" i="6"/>
  <c r="K474" i="6" s="1"/>
  <c r="J311" i="6"/>
  <c r="K311" i="6" s="1"/>
  <c r="J460" i="6"/>
  <c r="K460" i="6" s="1"/>
  <c r="J191" i="6"/>
  <c r="K191" i="6" s="1"/>
  <c r="J441" i="6"/>
  <c r="K441" i="6" s="1"/>
  <c r="J252" i="6"/>
  <c r="K252" i="6" s="1"/>
  <c r="J147" i="6"/>
  <c r="K147" i="6" s="1"/>
  <c r="J331" i="6"/>
  <c r="K331" i="6" s="1"/>
  <c r="J501" i="6"/>
  <c r="K501" i="6" s="1"/>
  <c r="J418" i="6"/>
  <c r="K418" i="6" s="1"/>
  <c r="J295" i="6"/>
  <c r="K295" i="6" s="1"/>
  <c r="J459" i="6"/>
  <c r="K459" i="6" s="1"/>
  <c r="J480" i="6"/>
  <c r="K480" i="6" s="1"/>
  <c r="J401" i="6"/>
  <c r="K401" i="6" s="1"/>
  <c r="J348" i="6"/>
  <c r="K348" i="6" s="1"/>
  <c r="J63" i="6"/>
  <c r="K63" i="6" s="1"/>
  <c r="J248" i="6"/>
  <c r="K248" i="6" s="1"/>
  <c r="J445" i="6"/>
  <c r="K445" i="6" s="1"/>
  <c r="J336" i="6"/>
  <c r="K336" i="6" s="1"/>
  <c r="J308" i="6"/>
  <c r="K308" i="6" s="1"/>
  <c r="J168" i="6"/>
  <c r="K168" i="6" s="1"/>
  <c r="J319" i="6"/>
  <c r="K319" i="6" s="1"/>
  <c r="J20" i="6"/>
  <c r="K20" i="6" s="1"/>
  <c r="J199" i="6"/>
  <c r="K199" i="6" s="1"/>
  <c r="J122" i="6"/>
  <c r="K122" i="6" s="1"/>
  <c r="J254" i="6"/>
  <c r="K254" i="6" s="1"/>
  <c r="J124" i="6"/>
  <c r="K124" i="6" s="1"/>
  <c r="J337" i="6"/>
  <c r="K337" i="6" s="1"/>
  <c r="J169" i="6"/>
  <c r="K169" i="6" s="1"/>
  <c r="J152" i="6"/>
  <c r="K152" i="6" s="1"/>
  <c r="J310" i="6"/>
  <c r="K310" i="6" s="1"/>
  <c r="J468" i="6"/>
  <c r="K468" i="6" s="1"/>
  <c r="J417" i="6"/>
  <c r="K417" i="6" s="1"/>
  <c r="J472" i="6"/>
  <c r="K472" i="6" s="1"/>
  <c r="J446" i="6"/>
  <c r="K446" i="6" s="1"/>
  <c r="J365" i="6"/>
  <c r="K365" i="6" s="1"/>
  <c r="J233" i="6"/>
  <c r="K233" i="6" s="1"/>
  <c r="J223" i="6"/>
  <c r="K223" i="6" s="1"/>
  <c r="J57" i="6"/>
  <c r="K57" i="6" s="1"/>
  <c r="J150" i="6"/>
  <c r="K150" i="6" s="1"/>
  <c r="J183" i="6"/>
  <c r="K183" i="6" s="1"/>
  <c r="J174" i="6"/>
  <c r="K174" i="6" s="1"/>
  <c r="J159" i="6"/>
  <c r="K159" i="6" s="1"/>
  <c r="J360" i="6"/>
  <c r="K360" i="6" s="1"/>
  <c r="J476" i="6"/>
  <c r="K476" i="6" s="1"/>
  <c r="J80" i="6"/>
  <c r="K80" i="6" s="1"/>
  <c r="J217" i="6"/>
  <c r="K217" i="6" s="1"/>
  <c r="J366" i="6"/>
  <c r="K366" i="6" s="1"/>
  <c r="J256" i="6"/>
  <c r="K256" i="6" s="1"/>
  <c r="J166" i="6"/>
  <c r="K166" i="6" s="1"/>
  <c r="J428" i="6"/>
  <c r="K428" i="6" s="1"/>
  <c r="J251" i="6"/>
  <c r="K251" i="6" s="1"/>
  <c r="J164" i="6"/>
  <c r="K164" i="6" s="1"/>
  <c r="J286" i="6"/>
  <c r="K286" i="6" s="1"/>
  <c r="J205" i="6"/>
  <c r="K205" i="6" s="1"/>
  <c r="J426" i="6"/>
  <c r="K426" i="6" s="1"/>
  <c r="J473" i="6"/>
  <c r="K473" i="6" s="1"/>
  <c r="J35" i="6"/>
  <c r="K35" i="6" s="1"/>
  <c r="J15" i="6"/>
  <c r="K15" i="6" s="1"/>
  <c r="J380" i="6"/>
  <c r="K380" i="6" s="1"/>
  <c r="J423" i="6"/>
  <c r="K423" i="6" s="1"/>
  <c r="J123" i="6"/>
  <c r="K123" i="6" s="1"/>
  <c r="J405" i="6"/>
  <c r="K405" i="6" s="1"/>
  <c r="J327" i="6"/>
  <c r="K327" i="6" s="1"/>
  <c r="J344" i="6"/>
  <c r="K344" i="6" s="1"/>
  <c r="J107" i="6"/>
  <c r="K107" i="6" s="1"/>
  <c r="J61" i="6"/>
  <c r="K61" i="6" s="1"/>
  <c r="J374" i="6"/>
  <c r="K374" i="6" s="1"/>
  <c r="J83" i="6"/>
  <c r="K83" i="6" s="1"/>
  <c r="J126" i="6"/>
  <c r="K126" i="6" s="1"/>
  <c r="J131" i="6"/>
  <c r="K131" i="6" s="1"/>
  <c r="J259" i="6"/>
  <c r="K259" i="6" s="1"/>
  <c r="J469" i="6"/>
  <c r="K469" i="6" s="1"/>
  <c r="J179" i="6"/>
  <c r="K179" i="6" s="1"/>
  <c r="J345" i="6"/>
  <c r="K345" i="6" s="1"/>
  <c r="J491" i="6"/>
  <c r="K491" i="6" s="1"/>
  <c r="J302" i="6"/>
  <c r="K302" i="6" s="1"/>
  <c r="J498" i="6"/>
  <c r="K498" i="6" s="1"/>
  <c r="J79" i="6"/>
  <c r="K79" i="6" s="1"/>
  <c r="J318" i="6"/>
  <c r="K318" i="6" s="1"/>
  <c r="J482" i="6"/>
  <c r="K482" i="6" s="1"/>
  <c r="J301" i="6"/>
  <c r="K301" i="6" s="1"/>
  <c r="J413" i="6"/>
  <c r="K413" i="6" s="1"/>
  <c r="J111" i="6"/>
  <c r="K111" i="6" s="1"/>
  <c r="J424" i="6"/>
  <c r="K424" i="6" s="1"/>
  <c r="J178" i="6"/>
  <c r="K178" i="6" s="1"/>
  <c r="J136" i="6"/>
  <c r="K136" i="6" s="1"/>
  <c r="J140" i="6"/>
  <c r="K140" i="6" s="1"/>
  <c r="J273" i="6"/>
  <c r="K273" i="6" s="1"/>
  <c r="J421" i="6"/>
  <c r="K421" i="6" s="1"/>
  <c r="J180" i="6"/>
  <c r="K180" i="6" s="1"/>
  <c r="J351" i="6"/>
  <c r="K351" i="6" s="1"/>
  <c r="J65" i="6"/>
  <c r="K65" i="6" s="1"/>
  <c r="J185" i="6"/>
  <c r="K185" i="6" s="1"/>
  <c r="J483" i="6"/>
  <c r="K483" i="6" s="1"/>
  <c r="J88" i="6"/>
  <c r="K88" i="6" s="1"/>
  <c r="J355" i="6"/>
  <c r="K355" i="6" s="1"/>
  <c r="J270" i="6"/>
  <c r="K270" i="6" s="1"/>
  <c r="J384" i="6"/>
  <c r="K384" i="6" s="1"/>
  <c r="J485" i="6"/>
  <c r="K485" i="6" s="1"/>
  <c r="J196" i="6"/>
  <c r="K196" i="6" s="1"/>
  <c r="J222" i="6"/>
  <c r="K222" i="6" s="1"/>
  <c r="J91" i="6"/>
  <c r="K91" i="6" s="1"/>
  <c r="J354" i="6"/>
  <c r="K354" i="6" s="1"/>
  <c r="J36" i="6"/>
  <c r="K36" i="6" s="1"/>
  <c r="J175" i="6"/>
  <c r="K175" i="6" s="1"/>
  <c r="J314" i="6"/>
  <c r="K314" i="6" s="1"/>
  <c r="J321" i="6"/>
  <c r="K321" i="6" s="1"/>
  <c r="J433" i="6"/>
  <c r="K433" i="6" s="1"/>
  <c r="J240" i="6"/>
  <c r="K240" i="6" s="1"/>
  <c r="J42" i="6"/>
  <c r="K42" i="6" s="1"/>
  <c r="J464" i="6"/>
  <c r="K464" i="6" s="1"/>
  <c r="J202" i="6"/>
  <c r="K202" i="6" s="1"/>
  <c r="J120" i="6"/>
  <c r="K120" i="6" s="1"/>
  <c r="J154" i="6"/>
  <c r="K154" i="6" s="1"/>
  <c r="J137" i="6"/>
  <c r="K137" i="6" s="1"/>
  <c r="J281" i="6"/>
  <c r="K281" i="6" s="1"/>
  <c r="J440" i="6"/>
  <c r="K440" i="6" s="1"/>
  <c r="J361" i="6"/>
  <c r="K361" i="6" s="1"/>
  <c r="J52" i="6"/>
  <c r="K52" i="6" s="1"/>
  <c r="J187" i="6"/>
  <c r="K187" i="6" s="1"/>
  <c r="J490" i="6"/>
  <c r="K490" i="6" s="1"/>
  <c r="J102" i="6"/>
  <c r="K102" i="6" s="1"/>
  <c r="J247" i="6"/>
  <c r="K247" i="6" s="1"/>
  <c r="J8" i="6"/>
  <c r="K8" i="6" s="1"/>
  <c r="J386" i="6"/>
  <c r="K386" i="6" s="1"/>
  <c r="J49" i="6"/>
  <c r="K49" i="6" s="1"/>
  <c r="J208" i="6"/>
  <c r="K208" i="6" s="1"/>
  <c r="J466" i="6"/>
  <c r="K466" i="6" s="1"/>
  <c r="J19" i="6"/>
  <c r="K19" i="6" s="1"/>
  <c r="J86" i="6"/>
  <c r="K86" i="6" s="1"/>
  <c r="J214" i="6"/>
  <c r="K214" i="6" s="1"/>
  <c r="J229" i="6"/>
  <c r="K229" i="6" s="1"/>
  <c r="J145" i="6"/>
  <c r="K145" i="6" s="1"/>
  <c r="J338" i="6"/>
  <c r="K338" i="6" s="1"/>
  <c r="J14" i="6"/>
  <c r="K14" i="6" s="1"/>
  <c r="J367" i="6"/>
  <c r="K367" i="6" s="1"/>
  <c r="J13" i="6"/>
  <c r="K13" i="6" s="1"/>
  <c r="J369" i="6"/>
  <c r="K369" i="6" s="1"/>
  <c r="J492" i="6"/>
  <c r="K492" i="6" s="1"/>
  <c r="J151" i="6"/>
  <c r="K151" i="6" s="1"/>
  <c r="J161" i="6"/>
  <c r="K161" i="6" s="1"/>
  <c r="J215" i="6"/>
  <c r="K215" i="6" s="1"/>
  <c r="J475" i="6"/>
  <c r="K475" i="6" s="1"/>
  <c r="J363" i="6"/>
  <c r="K363" i="6" s="1"/>
  <c r="J493" i="6"/>
  <c r="K493" i="6" s="1"/>
  <c r="J22" i="6"/>
  <c r="K22" i="6" s="1"/>
  <c r="J184" i="6"/>
  <c r="K184" i="6" s="1"/>
  <c r="J146" i="6"/>
  <c r="K146" i="6" s="1"/>
  <c r="J221" i="6"/>
  <c r="K221" i="6" s="1"/>
  <c r="J250" i="6"/>
  <c r="K250" i="6" s="1"/>
  <c r="J76" i="6"/>
  <c r="K76" i="6" s="1"/>
  <c r="J280" i="6"/>
  <c r="K280" i="6" s="1"/>
  <c r="J407" i="6"/>
  <c r="K407" i="6" s="1"/>
  <c r="J443" i="6"/>
  <c r="K443" i="6" s="1"/>
  <c r="J138" i="6"/>
  <c r="K138" i="6" s="1"/>
  <c r="J128" i="6"/>
  <c r="K128" i="6" s="1"/>
  <c r="J99" i="6"/>
  <c r="K99" i="6" s="1"/>
  <c r="J362" i="6"/>
  <c r="K362" i="6" s="1"/>
  <c r="J325" i="6"/>
  <c r="K325" i="6" s="1"/>
  <c r="J263" i="6"/>
  <c r="K263" i="6" s="1"/>
  <c r="J104" i="6"/>
  <c r="K104" i="6" s="1"/>
  <c r="J106" i="6"/>
  <c r="K106" i="6" s="1"/>
  <c r="J200" i="6"/>
  <c r="K200" i="6" s="1"/>
  <c r="J398" i="6"/>
  <c r="K398" i="6" s="1"/>
  <c r="J381" i="6"/>
  <c r="K381" i="6" s="1"/>
  <c r="J47" i="6"/>
  <c r="K47" i="6" s="1"/>
  <c r="J261" i="6"/>
  <c r="K261" i="6" s="1"/>
  <c r="J358" i="6"/>
  <c r="K358" i="6" s="1"/>
  <c r="J343" i="6"/>
  <c r="K343" i="6" s="1"/>
  <c r="J373" i="6"/>
  <c r="K373" i="6" s="1"/>
  <c r="J470" i="6"/>
  <c r="K470" i="6" s="1"/>
  <c r="J457" i="6"/>
  <c r="K457" i="6" s="1"/>
  <c r="J479" i="6"/>
  <c r="K479" i="6" s="1"/>
  <c r="J271" i="6"/>
  <c r="K271" i="6" s="1"/>
  <c r="J68" i="6"/>
  <c r="K68" i="6" s="1"/>
  <c r="J430" i="6"/>
  <c r="K430" i="6" s="1"/>
  <c r="J24" i="6"/>
  <c r="K24" i="6" s="1"/>
  <c r="J284" i="6"/>
  <c r="K284" i="6" s="1"/>
  <c r="J210" i="6"/>
  <c r="K210" i="6" s="1"/>
  <c r="J303" i="6"/>
  <c r="K303" i="6" s="1"/>
  <c r="J32" i="6"/>
  <c r="K32" i="6" s="1"/>
  <c r="J458" i="6"/>
  <c r="K458" i="6" s="1"/>
  <c r="J269" i="6"/>
  <c r="K269" i="6" s="1"/>
  <c r="J64" i="6"/>
  <c r="K64" i="6" s="1"/>
  <c r="J198" i="6"/>
  <c r="K198" i="6" s="1"/>
  <c r="J385" i="6"/>
  <c r="K385" i="6" s="1"/>
  <c r="J62" i="6"/>
  <c r="K62" i="6" s="1"/>
  <c r="J74" i="6"/>
  <c r="K74" i="6" s="1"/>
  <c r="J170" i="6"/>
  <c r="K170" i="6" s="1"/>
  <c r="J306" i="6"/>
  <c r="K306" i="6" s="1"/>
  <c r="J89" i="6"/>
  <c r="K89" i="6" s="1"/>
  <c r="J335" i="6"/>
  <c r="K335" i="6" s="1"/>
  <c r="J447" i="6"/>
  <c r="K447" i="6" s="1"/>
  <c r="J372" i="6"/>
  <c r="K372" i="6" s="1"/>
  <c r="J502" i="6"/>
  <c r="K502" i="6" s="1"/>
  <c r="J17" i="6"/>
  <c r="K17" i="6" s="1"/>
  <c r="J438" i="6"/>
  <c r="K438" i="6" s="1"/>
  <c r="J238" i="6"/>
  <c r="K238" i="6" s="1"/>
  <c r="J395" i="6"/>
  <c r="K395" i="6" s="1"/>
  <c r="J274" i="6"/>
  <c r="K274" i="6" s="1"/>
  <c r="J266" i="6"/>
  <c r="K266" i="6" s="1"/>
  <c r="J487" i="6"/>
  <c r="K487" i="6" s="1"/>
  <c r="J341" i="6"/>
  <c r="K341" i="6" s="1"/>
  <c r="J408" i="6"/>
  <c r="K408" i="6" s="1"/>
  <c r="J11" i="6"/>
  <c r="K11" i="6" s="1"/>
  <c r="J34" i="6"/>
  <c r="K34" i="6" s="1"/>
  <c r="J112" i="6"/>
  <c r="K112" i="6" s="1"/>
  <c r="J377" i="6"/>
  <c r="K377" i="6" s="1"/>
  <c r="J116" i="6"/>
  <c r="K116" i="6" s="1"/>
  <c r="J239" i="6"/>
  <c r="K239" i="6" s="1"/>
  <c r="J230" i="6"/>
  <c r="K230" i="6" s="1"/>
  <c r="J425" i="6"/>
  <c r="K425" i="6" s="1"/>
  <c r="J29" i="6"/>
  <c r="K29" i="6" s="1"/>
  <c r="J258" i="6"/>
  <c r="K258" i="6" s="1"/>
  <c r="J444" i="6"/>
  <c r="K444" i="6" s="1"/>
  <c r="J51" i="6"/>
  <c r="K51" i="6" s="1"/>
  <c r="J379" i="6"/>
  <c r="K379" i="6" s="1"/>
  <c r="J349" i="6"/>
  <c r="K349" i="6" s="1"/>
  <c r="J60" i="6"/>
  <c r="K60" i="6" s="1"/>
  <c r="J75" i="6"/>
  <c r="K75" i="6" s="1"/>
  <c r="J326" i="6"/>
  <c r="K326" i="6" s="1"/>
  <c r="J462" i="6"/>
  <c r="K462" i="6" s="1"/>
  <c r="J403" i="6"/>
  <c r="K403" i="6" s="1"/>
  <c r="J439" i="6"/>
  <c r="K439" i="6" s="1"/>
  <c r="J39" i="6"/>
  <c r="K39" i="6" s="1"/>
  <c r="J241" i="6"/>
  <c r="K241" i="6" s="1"/>
  <c r="J453" i="6"/>
  <c r="K453" i="6" s="1"/>
  <c r="J235" i="6"/>
  <c r="K235" i="6" s="1"/>
  <c r="J245" i="6"/>
  <c r="K245" i="6" s="1"/>
  <c r="J297" i="6"/>
  <c r="K297" i="6" s="1"/>
  <c r="J378" i="6"/>
  <c r="K378" i="6" s="1"/>
  <c r="J389" i="6"/>
  <c r="K389" i="6" s="1"/>
  <c r="J114" i="6"/>
  <c r="K114" i="6" s="1"/>
  <c r="J414" i="6"/>
  <c r="K414" i="6" s="1"/>
  <c r="J50" i="6"/>
  <c r="K50" i="6" s="1"/>
  <c r="J97" i="6"/>
  <c r="K97" i="6" s="1"/>
  <c r="J56" i="6"/>
  <c r="K56" i="6" s="1"/>
  <c r="J160" i="6"/>
  <c r="K160" i="6" s="1"/>
  <c r="J78" i="6"/>
  <c r="K78" i="6" s="1"/>
  <c r="J356" i="6"/>
  <c r="K356" i="6" s="1"/>
  <c r="J218" i="6"/>
  <c r="K218" i="6" s="1"/>
  <c r="J364" i="6"/>
  <c r="K364" i="6" s="1"/>
  <c r="J225" i="6"/>
  <c r="K225" i="6" s="1"/>
  <c r="J98" i="6"/>
  <c r="K98" i="6" s="1"/>
  <c r="J272" i="6"/>
  <c r="K272" i="6" s="1"/>
  <c r="J353" i="6"/>
  <c r="K353" i="6" s="1"/>
  <c r="J38" i="6"/>
  <c r="K38" i="6" s="1"/>
  <c r="J190" i="6"/>
  <c r="K190" i="6" s="1"/>
  <c r="J189" i="6"/>
  <c r="K189" i="6" s="1"/>
  <c r="J334" i="6"/>
  <c r="K334" i="6" s="1"/>
  <c r="J162" i="6"/>
  <c r="K162" i="6" s="1"/>
  <c r="J496" i="6"/>
  <c r="K496" i="6" s="1"/>
  <c r="J359" i="6"/>
  <c r="K359" i="6" s="1"/>
  <c r="J207" i="6"/>
  <c r="K207" i="6" s="1"/>
  <c r="J391" i="6"/>
  <c r="K391" i="6" s="1"/>
  <c r="J176" i="6"/>
  <c r="K176" i="6" s="1"/>
  <c r="J481" i="6"/>
  <c r="K481" i="6" s="1"/>
  <c r="J149" i="6"/>
  <c r="K149" i="6" s="1"/>
  <c r="J465" i="6"/>
  <c r="K465" i="6" s="1"/>
  <c r="J117" i="6"/>
  <c r="K117" i="6" s="1"/>
  <c r="J478" i="6"/>
  <c r="K478" i="6" s="1"/>
  <c r="J347" i="6"/>
  <c r="K347" i="6" s="1"/>
  <c r="J135" i="6"/>
  <c r="K135" i="6" s="1"/>
  <c r="J172" i="6"/>
  <c r="K172" i="6" s="1"/>
  <c r="J455" i="6"/>
  <c r="K455" i="6" s="1"/>
  <c r="J216" i="6"/>
  <c r="K216" i="6" s="1"/>
  <c r="J376" i="6"/>
  <c r="K376" i="6" s="1"/>
  <c r="J204" i="6"/>
  <c r="K204" i="6" s="1"/>
  <c r="J456" i="6"/>
  <c r="K456" i="6" s="1"/>
  <c r="J82" i="6"/>
  <c r="K82" i="6" s="1"/>
  <c r="J290" i="6"/>
  <c r="K290" i="6" s="1"/>
  <c r="J72" i="6"/>
  <c r="K72" i="6" s="1"/>
  <c r="J448" i="6"/>
  <c r="K448" i="6" s="1"/>
  <c r="J410" i="6"/>
  <c r="K410" i="6" s="1"/>
  <c r="J435" i="6"/>
  <c r="K435" i="6" s="1"/>
  <c r="J157" i="6"/>
  <c r="K157" i="6" s="1"/>
  <c r="J333" i="6"/>
  <c r="K333" i="6" s="1"/>
  <c r="J40" i="6"/>
  <c r="K40" i="6" s="1"/>
  <c r="J9" i="6"/>
  <c r="K9" i="6" s="1"/>
  <c r="J165" i="6"/>
  <c r="K165" i="6" s="1"/>
  <c r="J69" i="6"/>
  <c r="K69" i="6" s="1"/>
  <c r="J197" i="6"/>
  <c r="K197" i="6" s="1"/>
  <c r="J288" i="6"/>
  <c r="K288" i="6" s="1"/>
  <c r="J382" i="6"/>
  <c r="K382" i="6" s="1"/>
  <c r="J484" i="6"/>
  <c r="K484" i="6" s="1"/>
  <c r="J206" i="6"/>
  <c r="K206" i="6" s="1"/>
  <c r="J494" i="6"/>
  <c r="K494" i="6" s="1"/>
  <c r="J87" i="6"/>
  <c r="K87" i="6" s="1"/>
  <c r="J342" i="6"/>
  <c r="K342" i="6" s="1"/>
  <c r="J18" i="6"/>
  <c r="K18" i="6" s="1"/>
  <c r="J340" i="6"/>
  <c r="K340" i="6" s="1"/>
  <c r="J53" i="6"/>
  <c r="K53" i="6" s="1"/>
  <c r="J45" i="6"/>
  <c r="K45" i="6" s="1"/>
  <c r="J211" i="6"/>
  <c r="K211" i="6" s="1"/>
  <c r="J320" i="6"/>
  <c r="K320" i="6" s="1"/>
  <c r="J488" i="6"/>
  <c r="K488" i="6" s="1"/>
  <c r="J27" i="6"/>
  <c r="K27" i="6" s="1"/>
  <c r="J10" i="6"/>
  <c r="K10" i="6" s="1"/>
  <c r="J209" i="6"/>
  <c r="K209" i="6" s="1"/>
  <c r="J323" i="6"/>
  <c r="K323" i="6" s="1"/>
  <c r="J115" i="6"/>
  <c r="K115" i="6" s="1"/>
  <c r="J43" i="6"/>
  <c r="K43" i="6" s="1"/>
  <c r="J81" i="6"/>
  <c r="K81" i="6" s="1"/>
  <c r="J105" i="6"/>
  <c r="K105" i="6" s="1"/>
  <c r="J48" i="6"/>
  <c r="K48" i="6" s="1"/>
  <c r="J315" i="6"/>
  <c r="K315" i="6" s="1"/>
  <c r="J66" i="6"/>
  <c r="K66" i="6" s="1"/>
  <c r="J71" i="6"/>
  <c r="K71" i="6" s="1"/>
  <c r="J70" i="6"/>
  <c r="K70" i="6" s="1"/>
  <c r="J285" i="6"/>
  <c r="K285" i="6" s="1"/>
  <c r="J21" i="6"/>
  <c r="K21" i="6" s="1"/>
  <c r="J23" i="6"/>
  <c r="K23" i="6" s="1"/>
  <c r="J173" i="6"/>
  <c r="K173" i="6" s="1"/>
  <c r="J329" i="6"/>
  <c r="K329" i="6" s="1"/>
  <c r="J163" i="6"/>
  <c r="K163" i="6" s="1"/>
  <c r="J153" i="6"/>
  <c r="K153" i="6" s="1"/>
  <c r="J332" i="6"/>
  <c r="K332" i="6" s="1"/>
  <c r="J58" i="6"/>
  <c r="K58" i="6" s="1"/>
  <c r="J257" i="6"/>
  <c r="K257" i="6" s="1"/>
  <c r="J92" i="6"/>
  <c r="K92" i="6" s="1"/>
  <c r="J141" i="6"/>
  <c r="K141" i="6" s="1"/>
  <c r="J133" i="6"/>
  <c r="K133" i="6" s="1"/>
  <c r="J486" i="6"/>
  <c r="K486" i="6" s="1"/>
  <c r="J328" i="6"/>
  <c r="K328" i="6" s="1"/>
  <c r="J227" i="6"/>
  <c r="K227" i="6" s="1"/>
  <c r="J499" i="6"/>
  <c r="K499" i="6" s="1"/>
  <c r="J449" i="6"/>
  <c r="K449" i="6" s="1"/>
  <c r="J54" i="6"/>
  <c r="K54" i="6" s="1"/>
  <c r="J330" i="6"/>
  <c r="K330" i="6" s="1"/>
  <c r="J144" i="6"/>
  <c r="K144" i="6" s="1"/>
  <c r="J495" i="6"/>
  <c r="K495" i="6" s="1"/>
  <c r="J219" i="6"/>
  <c r="K219" i="6" s="1"/>
  <c r="J471" i="6"/>
  <c r="K471" i="6" s="1"/>
  <c r="J275" i="6"/>
  <c r="K275" i="6" s="1"/>
  <c r="J155" i="6"/>
  <c r="K155" i="6" s="1"/>
  <c r="J283" i="6"/>
  <c r="K283" i="6" s="1"/>
  <c r="J156" i="6"/>
  <c r="K156" i="6" s="1"/>
  <c r="J6" i="6"/>
  <c r="K6" i="6" s="1"/>
  <c r="J7" i="6"/>
  <c r="K7" i="6" s="1"/>
  <c r="J194" i="6"/>
  <c r="K194" i="6" s="1"/>
  <c r="J93" i="6"/>
  <c r="K93" i="6" s="1"/>
  <c r="C34" i="1"/>
  <c r="C33" i="1"/>
  <c r="X1" i="4"/>
  <c r="C35" i="1" s="1"/>
  <c r="L3" i="6" l="1"/>
  <c r="C3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<sst xmlns="http://schemas.openxmlformats.org/spreadsheetml/2006/main" count="167" uniqueCount="132">
  <si>
    <t>Bedrijfsgegevens</t>
  </si>
  <si>
    <t>Naam:</t>
  </si>
  <si>
    <t>Eyeventure (CLA) naam:</t>
  </si>
  <si>
    <r>
      <t xml:space="preserve">Totaal aantal eyecons in </t>
    </r>
    <r>
      <rPr>
        <b/>
        <sz val="11"/>
        <color theme="1"/>
        <rFont val="Calibri"/>
        <family val="2"/>
        <scheme val="minor"/>
      </rPr>
      <t>bedrijfs-eyeventure</t>
    </r>
    <r>
      <rPr>
        <sz val="11"/>
        <color theme="1"/>
        <rFont val="Calibri"/>
        <family val="2"/>
        <scheme val="minor"/>
      </rPr>
      <t>:</t>
    </r>
  </si>
  <si>
    <t>CLA gegevens</t>
  </si>
  <si>
    <t>Toelichting</t>
  </si>
  <si>
    <t>Legenda</t>
  </si>
  <si>
    <t>CLA naam (zoals in legal tab):</t>
  </si>
  <si>
    <t>voorbeeld</t>
  </si>
  <si>
    <t>= invoer cel (vul hier waarden in)</t>
  </si>
  <si>
    <t>Leningbedrag:</t>
  </si>
  <si>
    <t>Hoeveel is er totaal geleend in euro's en tegen hoeveel eyecons?</t>
  </si>
  <si>
    <t>= dropdown keuze menu</t>
  </si>
  <si>
    <t># eyecons:</t>
  </si>
  <si>
    <t>= cel waarde is berekend</t>
  </si>
  <si>
    <t>Prijs van 1 eyecon (nominaal):</t>
  </si>
  <si>
    <t>Looptijd (in jaren):</t>
  </si>
  <si>
    <t>Wat is de looptijd van de CLA?</t>
  </si>
  <si>
    <t>Ingangsdatum:</t>
  </si>
  <si>
    <t>Link naar CLA voorwaarden:</t>
  </si>
  <si>
    <t>Einddatum:</t>
  </si>
  <si>
    <t>Rente (in % per jaar):</t>
  </si>
  <si>
    <t>Er wordt rekening gehouden met een maandelijkse verhoging van de rente.</t>
  </si>
  <si>
    <t>Maandelijkse verhoging 1 eyecon:</t>
  </si>
  <si>
    <t>Rente aanpassingen?:</t>
  </si>
  <si>
    <t>Ja</t>
  </si>
  <si>
    <r>
      <rPr>
        <b/>
        <i/>
        <sz val="11"/>
        <color theme="1"/>
        <rFont val="Calibri"/>
        <family val="2"/>
        <scheme val="minor"/>
      </rPr>
      <t>Voor 'rente-op-rente' effect:</t>
    </r>
    <r>
      <rPr>
        <i/>
        <sz val="11"/>
        <color theme="1"/>
        <rFont val="Calibri"/>
        <family val="2"/>
        <scheme val="minor"/>
      </rPr>
      <t xml:space="preserve">
Vul '0' in bij de aanpassingen die niet plaatsvinden (geen datum hebben).</t>
    </r>
  </si>
  <si>
    <t>Datum 1e aanpassing:</t>
  </si>
  <si>
    <t>Datum 2e aanpassing:</t>
  </si>
  <si>
    <t>Datum 3e aanpassing:</t>
  </si>
  <si>
    <t>Datum 4e aanpassing:</t>
  </si>
  <si>
    <t>Datum 5e aanpassing:</t>
  </si>
  <si>
    <t>Aflospremie</t>
  </si>
  <si>
    <r>
      <t xml:space="preserve">Indien 'aflospremie':
</t>
    </r>
    <r>
      <rPr>
        <i/>
        <sz val="11"/>
        <color theme="1"/>
        <rFont val="Calibri"/>
        <family val="2"/>
        <scheme val="minor"/>
      </rPr>
      <t>De premie wordt op de aflosdatum berekend op basis van de oorspronkelijke nominale waarde van een Eyecon en de verstreken periode.</t>
    </r>
    <r>
      <rPr>
        <b/>
        <i/>
        <sz val="11"/>
        <color theme="1"/>
        <rFont val="Calibri"/>
        <family val="2"/>
        <scheme val="minor"/>
      </rPr>
      <t xml:space="preserve">
Vul '0' in indien niet relevant.</t>
    </r>
  </si>
  <si>
    <t>Eerste jaar na ingangsdatum:</t>
  </si>
  <si>
    <t>Tweede jaar na ingangsdatum:</t>
  </si>
  <si>
    <t>Derde jaar na ingangsdatum:</t>
  </si>
  <si>
    <t>Vierde jaar na ingangsdatum:</t>
  </si>
  <si>
    <t>Vijfde jaar na ingangsdatum:</t>
  </si>
  <si>
    <t>Conversie (bedrijfs)waardering:</t>
  </si>
  <si>
    <t>Op welke manier wordt de CLA geconverteerd?</t>
  </si>
  <si>
    <t>Manier van conversie:</t>
  </si>
  <si>
    <t>Naar aandelen (eyecons)</t>
  </si>
  <si>
    <t>Verschil tussen start &amp; conversie (in maanden):</t>
  </si>
  <si>
    <t xml:space="preserve">Total rente </t>
  </si>
  <si>
    <t>Totaal terug te betalen</t>
  </si>
  <si>
    <t>Totaal aantal eyecons te verdelen</t>
  </si>
  <si>
    <t>Conversieprijs per eyecon</t>
  </si>
  <si>
    <t>Primary Email</t>
  </si>
  <si>
    <t>Member Type</t>
  </si>
  <si>
    <t>Member &amp; eyeconholder</t>
  </si>
  <si>
    <t>IBAN</t>
  </si>
  <si>
    <t>Balance</t>
  </si>
  <si>
    <t>percentage of eyeventure</t>
  </si>
  <si>
    <t>percentage of parent</t>
  </si>
  <si>
    <t>user id</t>
  </si>
  <si>
    <t>Beneficial Owner</t>
  </si>
  <si>
    <t>Created</t>
  </si>
  <si>
    <t>ADMIN</t>
  </si>
  <si>
    <t>No</t>
  </si>
  <si>
    <t>A</t>
  </si>
  <si>
    <t>Yes</t>
  </si>
  <si>
    <t>Conversie van de CLA naar Aandelen/Eyecons</t>
  </si>
  <si>
    <t>Rente % =</t>
  </si>
  <si>
    <t>Rente op Rente' aanpassingen</t>
  </si>
  <si>
    <t>Conversie</t>
  </si>
  <si>
    <t>1e</t>
  </si>
  <si>
    <t>2e</t>
  </si>
  <si>
    <t>3e</t>
  </si>
  <si>
    <t>4e</t>
  </si>
  <si>
    <t>5e</t>
  </si>
  <si>
    <t>Nieuw bedrag</t>
  </si>
  <si>
    <t>Rente</t>
  </si>
  <si>
    <t>Totaal te converteren</t>
  </si>
  <si>
    <t>% van waardering</t>
  </si>
  <si>
    <t>Aantal eyecons</t>
  </si>
  <si>
    <t>Member type</t>
  </si>
  <si>
    <r>
      <t>Balance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(in eyecons)</t>
    </r>
  </si>
  <si>
    <t>Balans in euro's</t>
  </si>
  <si>
    <t>Meenemen in berekening?</t>
  </si>
  <si>
    <t>Overige maanden</t>
  </si>
  <si>
    <t>Overig rente bedrag</t>
  </si>
  <si>
    <t>CLA Account</t>
  </si>
  <si>
    <t>Eyeventure Account</t>
  </si>
  <si>
    <t>CLA Balans</t>
  </si>
  <si>
    <t>Eyeventure account balans</t>
  </si>
  <si>
    <t>CLA geinvesteerd</t>
  </si>
  <si>
    <t>Totaal waarde</t>
  </si>
  <si>
    <t>Transfer naar Eyeventure Account</t>
  </si>
  <si>
    <t>Nieuwe Account</t>
  </si>
  <si>
    <t>Nieuwe balans</t>
  </si>
  <si>
    <t>Reference</t>
  </si>
  <si>
    <t>MESSAGE</t>
  </si>
  <si>
    <t>Ja/nee</t>
  </si>
  <si>
    <t>Conversie manier</t>
  </si>
  <si>
    <t>Nee</t>
  </si>
  <si>
    <t>Naar bankrekening (euro's)</t>
  </si>
  <si>
    <t>Totale transfer naar Eyeventure Accounts =</t>
  </si>
  <si>
    <t>Kopieer onderstaande voorbeeld-berichten voor personalisatie.</t>
  </si>
  <si>
    <r>
      <t xml:space="preserve">Kopieer &amp; plak het bestand met de Accounts uit de </t>
    </r>
    <r>
      <rPr>
        <b/>
        <i/>
        <sz val="14"/>
        <color theme="0"/>
        <rFont val="Calibri"/>
        <family val="2"/>
        <scheme val="minor"/>
      </rPr>
      <t>reguliere Eyeventure</t>
    </r>
    <r>
      <rPr>
        <i/>
        <sz val="14"/>
        <color theme="0"/>
        <rFont val="Calibri"/>
        <family val="2"/>
        <scheme val="minor"/>
      </rPr>
      <t xml:space="preserve"> bij de aangegeven plek.</t>
    </r>
  </si>
  <si>
    <r>
      <t xml:space="preserve">Kopieer &amp; plak het bestand met de Accounts uit de </t>
    </r>
    <r>
      <rPr>
        <b/>
        <i/>
        <sz val="14"/>
        <color theme="0"/>
        <rFont val="Calibri"/>
        <family val="2"/>
        <scheme val="minor"/>
      </rPr>
      <t>CLA Eyeventure</t>
    </r>
    <r>
      <rPr>
        <i/>
        <sz val="14"/>
        <color theme="0"/>
        <rFont val="Calibri"/>
        <family val="2"/>
        <scheme val="minor"/>
      </rPr>
      <t xml:space="preserve"> bij de aangegeven plek.</t>
    </r>
  </si>
  <si>
    <t>Bedrijfsnaam</t>
  </si>
  <si>
    <t>Naam van CLA eyeventure</t>
  </si>
  <si>
    <t>Typ hier de naam zoals deze weergegeven staat onder de 'legal' tab.</t>
  </si>
  <si>
    <t>Som te converteren:</t>
  </si>
  <si>
    <t>Som # eyecons:</t>
  </si>
  <si>
    <t>Test@CLA.nl</t>
  </si>
  <si>
    <t>NL 12 CLA 0000 0000 000</t>
  </si>
  <si>
    <t>CLA Test</t>
  </si>
  <si>
    <t>CLA Beneficiary</t>
  </si>
  <si>
    <t>test@eyeventure.nl</t>
  </si>
  <si>
    <t>NL 00 TEST 0000 000 00</t>
  </si>
  <si>
    <t>testeyeventure</t>
  </si>
  <si>
    <t>Test123</t>
  </si>
  <si>
    <t>Aflossing</t>
  </si>
  <si>
    <t>Jaar na ingangsdatum</t>
  </si>
  <si>
    <t>Nominale waarde</t>
  </si>
  <si>
    <t>1e jaar</t>
  </si>
  <si>
    <t>2e jaar</t>
  </si>
  <si>
    <t>3e jaar</t>
  </si>
  <si>
    <t>4e jaar</t>
  </si>
  <si>
    <t>5e jaar</t>
  </si>
  <si>
    <t>Start CLA</t>
  </si>
  <si>
    <t>Datum</t>
  </si>
  <si>
    <t>Datum gepasseerd?</t>
  </si>
  <si>
    <t>Conversie/aflossing datum:</t>
  </si>
  <si>
    <t>Aflos datum:</t>
  </si>
  <si>
    <t>CLA Account e-mail</t>
  </si>
  <si>
    <t>IBAN (CLA)</t>
  </si>
  <si>
    <t>Geïnvesteerd</t>
  </si>
  <si>
    <t>Af te lossen</t>
  </si>
  <si>
    <t>Totaal af te lossen bedrag: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</si>
</sst>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&quot;€&quot;\ * #,##0.00_ ;_ &quot;€&quot;\ * \-#,##0.00_ ;_ &quot;€&quot;\ * &quot;-&quot;??_ ;_ @_ "/>
    <numFmt numFmtId="165" formatCode="_ * #,##0.00_ ;_ * \-#,##0.00_ ;_ * &quot;-&quot;??_ ;_ @_ "/>
    <numFmt numFmtId="166" formatCode="0.0000000"/>
    <numFmt numFmtId="167" formatCode="_ * #,##0_ ;_ * \-#,##0_ ;_ * &quot;-&quot;??_ ;_ @_ "/>
    <numFmt numFmtId="168" formatCode="0.0000%"/>
    <numFmt numFmtId="169" formatCode="_-[$€-2]\ * #,##0.00_-;\-[$€-2]\ * #,##0.00_-;_-[$€-2]\ * &quot;-&quot;??_-;_-@_-"/>
    <numFmt numFmtId="170" formatCode="_-[$€-2]\ * #,##0_-;\-[$€-2]\ * #,##0_-;_-[$€-2]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sz val="16"/>
      <color rgb="FFFA7D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A7D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15B5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1" applyNumberFormat="0" applyAlignment="0" applyProtection="0"/>
    <xf numFmtId="0" fontId="6" fillId="0" borderId="0" applyNumberFormat="0" applyFill="0" applyBorder="0" applyAlignment="0" applyProtection="0"/>
  </cellStyleXfs>
  <cellXfs count="126">
    <xf numFmtId="0" fontId="0" fillId="0" borderId="0" xfId="0"/>
    <xf numFmtId="0" fontId="4" fillId="0" borderId="0" xfId="0" applyFont="1"/>
    <xf numFmtId="0" fontId="6" fillId="0" borderId="0" xfId="6" applyBorder="1" applyAlignment="1"/>
    <xf numFmtId="0" fontId="4" fillId="0" borderId="2" xfId="0" applyFont="1" applyBorder="1"/>
    <xf numFmtId="0" fontId="0" fillId="0" borderId="2" xfId="0" applyBorder="1"/>
    <xf numFmtId="0" fontId="4" fillId="6" borderId="2" xfId="0" applyFont="1" applyFill="1" applyBorder="1"/>
    <xf numFmtId="0" fontId="4" fillId="4" borderId="2" xfId="0" applyFont="1" applyFill="1" applyBorder="1"/>
    <xf numFmtId="0" fontId="0" fillId="5" borderId="2" xfId="0" applyFill="1" applyBorder="1" applyAlignment="1">
      <alignment horizontal="left"/>
    </xf>
    <xf numFmtId="0" fontId="0" fillId="5" borderId="2" xfId="0" applyFill="1" applyBorder="1"/>
    <xf numFmtId="164" fontId="2" fillId="2" borderId="2" xfId="4" applyNumberFormat="1" applyBorder="1"/>
    <xf numFmtId="0" fontId="0" fillId="0" borderId="2" xfId="0" applyBorder="1" applyAlignment="1">
      <alignment horizontal="left" indent="1"/>
    </xf>
    <xf numFmtId="0" fontId="2" fillId="2" borderId="2" xfId="4" applyBorder="1"/>
    <xf numFmtId="0" fontId="5" fillId="0" borderId="2" xfId="0" applyFont="1" applyBorder="1" applyAlignment="1">
      <alignment horizontal="left" indent="1"/>
    </xf>
    <xf numFmtId="14" fontId="2" fillId="2" borderId="2" xfId="4" applyNumberFormat="1" applyBorder="1"/>
    <xf numFmtId="9" fontId="2" fillId="2" borderId="2" xfId="4" applyNumberFormat="1" applyBorder="1"/>
    <xf numFmtId="166" fontId="3" fillId="3" borderId="2" xfId="5" applyNumberFormat="1" applyBorder="1"/>
    <xf numFmtId="0" fontId="0" fillId="7" borderId="2" xfId="0" applyFill="1" applyBorder="1" applyAlignment="1">
      <alignment horizontal="center"/>
    </xf>
    <xf numFmtId="10" fontId="2" fillId="2" borderId="2" xfId="4" applyNumberFormat="1" applyBorder="1"/>
    <xf numFmtId="0" fontId="0" fillId="6" borderId="2" xfId="0" applyFill="1" applyBorder="1"/>
    <xf numFmtId="0" fontId="0" fillId="7" borderId="2" xfId="0" applyFill="1" applyBorder="1"/>
    <xf numFmtId="14" fontId="3" fillId="3" borderId="2" xfId="5" applyNumberFormat="1" applyBorder="1"/>
    <xf numFmtId="0" fontId="3" fillId="3" borderId="2" xfId="5" applyBorder="1"/>
    <xf numFmtId="0" fontId="3" fillId="3" borderId="4" xfId="5" applyBorder="1"/>
    <xf numFmtId="164" fontId="0" fillId="0" borderId="2" xfId="0" applyNumberFormat="1" applyBorder="1" applyAlignment="1">
      <alignment horizontal="right"/>
    </xf>
    <xf numFmtId="14" fontId="0" fillId="0" borderId="2" xfId="0" applyNumberFormat="1" applyBorder="1"/>
    <xf numFmtId="0" fontId="0" fillId="0" borderId="2" xfId="0" applyBorder="1" applyAlignment="1">
      <alignment horizontal="right"/>
    </xf>
    <xf numFmtId="164" fontId="0" fillId="0" borderId="2" xfId="2" applyFont="1" applyBorder="1"/>
    <xf numFmtId="164" fontId="0" fillId="0" borderId="2" xfId="0" applyNumberFormat="1" applyBorder="1"/>
    <xf numFmtId="167" fontId="0" fillId="0" borderId="2" xfId="1" applyNumberFormat="1" applyFont="1" applyBorder="1"/>
    <xf numFmtId="168" fontId="0" fillId="0" borderId="2" xfId="3" applyNumberFormat="1" applyFont="1" applyBorder="1"/>
    <xf numFmtId="167" fontId="0" fillId="0" borderId="0" xfId="1" applyNumberFormat="1" applyFont="1"/>
    <xf numFmtId="165" fontId="0" fillId="0" borderId="0" xfId="1" applyFont="1"/>
    <xf numFmtId="10" fontId="0" fillId="0" borderId="0" xfId="0" applyNumberFormat="1"/>
    <xf numFmtId="14" fontId="0" fillId="0" borderId="0" xfId="0" applyNumberFormat="1"/>
    <xf numFmtId="0" fontId="9" fillId="9" borderId="2" xfId="0" applyFont="1" applyFill="1" applyBorder="1"/>
    <xf numFmtId="0" fontId="0" fillId="10" borderId="0" xfId="0" applyFill="1"/>
    <xf numFmtId="0" fontId="5" fillId="10" borderId="0" xfId="0" applyFont="1" applyFill="1" applyAlignment="1">
      <alignment horizontal="center"/>
    </xf>
    <xf numFmtId="9" fontId="3" fillId="10" borderId="0" xfId="5" applyNumberFormat="1" applyFill="1" applyBorder="1"/>
    <xf numFmtId="0" fontId="4" fillId="10" borderId="0" xfId="0" applyFont="1" applyFill="1"/>
    <xf numFmtId="9" fontId="3" fillId="3" borderId="2" xfId="5" applyNumberFormat="1" applyBorder="1"/>
    <xf numFmtId="164" fontId="0" fillId="10" borderId="0" xfId="0" applyNumberFormat="1" applyFill="1"/>
    <xf numFmtId="164" fontId="2" fillId="2" borderId="1" xfId="4" applyNumberFormat="1"/>
    <xf numFmtId="0" fontId="3" fillId="3" borderId="1" xfId="5"/>
    <xf numFmtId="0" fontId="4" fillId="0" borderId="2" xfId="0" applyFont="1" applyBorder="1" applyAlignment="1">
      <alignment horizontal="center"/>
    </xf>
    <xf numFmtId="169" fontId="0" fillId="10" borderId="0" xfId="0" applyNumberFormat="1" applyFill="1"/>
    <xf numFmtId="0" fontId="5" fillId="0" borderId="15" xfId="0" applyFont="1" applyBorder="1" applyAlignment="1">
      <alignment horizontal="left" indent="1"/>
    </xf>
    <xf numFmtId="169" fontId="0" fillId="0" borderId="0" xfId="0" applyNumberFormat="1"/>
    <xf numFmtId="0" fontId="5" fillId="0" borderId="13" xfId="0" applyFont="1" applyBorder="1" applyAlignment="1">
      <alignment horizontal="left" indent="1"/>
    </xf>
    <xf numFmtId="0" fontId="5" fillId="0" borderId="14" xfId="0" applyFont="1" applyBorder="1" applyAlignment="1">
      <alignment horizontal="left" indent="1"/>
    </xf>
    <xf numFmtId="0" fontId="11" fillId="10" borderId="0" xfId="0" applyFont="1" applyFill="1"/>
    <xf numFmtId="164" fontId="11" fillId="10" borderId="0" xfId="0" applyNumberFormat="1" applyFont="1" applyFill="1"/>
    <xf numFmtId="169" fontId="0" fillId="0" borderId="2" xfId="0" applyNumberFormat="1" applyBorder="1"/>
    <xf numFmtId="170" fontId="0" fillId="0" borderId="0" xfId="0" applyNumberFormat="1"/>
    <xf numFmtId="170" fontId="0" fillId="0" borderId="2" xfId="0" applyNumberFormat="1" applyBorder="1"/>
    <xf numFmtId="164" fontId="0" fillId="0" borderId="2" xfId="2" applyFont="1" applyBorder="1" applyAlignment="1">
      <alignment horizontal="right"/>
    </xf>
    <xf numFmtId="167" fontId="0" fillId="0" borderId="2" xfId="0" applyNumberFormat="1" applyBorder="1"/>
    <xf numFmtId="0" fontId="6" fillId="0" borderId="2" xfId="6" applyBorder="1"/>
    <xf numFmtId="167" fontId="9" fillId="9" borderId="2" xfId="1" applyNumberFormat="1" applyFont="1" applyFill="1" applyBorder="1"/>
    <xf numFmtId="170" fontId="9" fillId="9" borderId="2" xfId="0" applyNumberFormat="1" applyFont="1" applyFill="1" applyBorder="1"/>
    <xf numFmtId="0" fontId="0" fillId="0" borderId="4" xfId="0" applyBorder="1"/>
    <xf numFmtId="169" fontId="9" fillId="9" borderId="14" xfId="0" applyNumberFormat="1" applyFont="1" applyFill="1" applyBorder="1"/>
    <xf numFmtId="170" fontId="9" fillId="9" borderId="14" xfId="0" applyNumberFormat="1" applyFont="1" applyFill="1" applyBorder="1"/>
    <xf numFmtId="167" fontId="9" fillId="9" borderId="14" xfId="1" applyNumberFormat="1" applyFont="1" applyFill="1" applyBorder="1"/>
    <xf numFmtId="0" fontId="9" fillId="9" borderId="14" xfId="0" applyFont="1" applyFill="1" applyBorder="1"/>
    <xf numFmtId="167" fontId="15" fillId="3" borderId="20" xfId="5" applyNumberFormat="1" applyFont="1" applyBorder="1"/>
    <xf numFmtId="1" fontId="3" fillId="3" borderId="1" xfId="5" applyNumberFormat="1" applyAlignment="1">
      <alignment wrapText="1"/>
    </xf>
    <xf numFmtId="169" fontId="3" fillId="3" borderId="1" xfId="5" applyNumberFormat="1"/>
    <xf numFmtId="167" fontId="3" fillId="3" borderId="1" xfId="5" applyNumberFormat="1"/>
    <xf numFmtId="0" fontId="16" fillId="10" borderId="0" xfId="0" applyFont="1" applyFill="1" applyAlignment="1">
      <alignment vertical="top" wrapText="1"/>
    </xf>
    <xf numFmtId="164" fontId="18" fillId="3" borderId="2" xfId="5" applyNumberFormat="1" applyFont="1" applyBorder="1"/>
    <xf numFmtId="0" fontId="17" fillId="10" borderId="2" xfId="0" applyFont="1" applyFill="1" applyBorder="1" applyAlignment="1">
      <alignment vertical="top" wrapText="1"/>
    </xf>
    <xf numFmtId="0" fontId="17" fillId="10" borderId="2" xfId="0" applyFont="1" applyFill="1" applyBorder="1" applyAlignment="1">
      <alignment horizontal="left" vertical="top"/>
    </xf>
    <xf numFmtId="167" fontId="18" fillId="3" borderId="1" xfId="5" applyNumberFormat="1" applyFont="1"/>
    <xf numFmtId="17" fontId="0" fillId="0" borderId="2" xfId="0" applyNumberFormat="1" applyBorder="1"/>
    <xf numFmtId="164" fontId="0" fillId="10" borderId="2" xfId="0" applyNumberFormat="1" applyFill="1" applyBorder="1"/>
    <xf numFmtId="0" fontId="4" fillId="10" borderId="2" xfId="0" applyFont="1" applyFill="1" applyBorder="1"/>
    <xf numFmtId="0" fontId="4" fillId="10" borderId="2" xfId="0" applyFont="1" applyFill="1" applyBorder="1" applyAlignment="1">
      <alignment horizontal="center"/>
    </xf>
    <xf numFmtId="0" fontId="4" fillId="5" borderId="2" xfId="0" applyFont="1" applyFill="1" applyBorder="1"/>
    <xf numFmtId="0" fontId="4" fillId="0" borderId="3" xfId="0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1" xfId="4" applyAlignment="1">
      <alignment horizontal="left" vertical="top" wrapText="1"/>
    </xf>
    <xf numFmtId="0" fontId="2" fillId="2" borderId="1" xfId="4" applyAlignment="1">
      <alignment horizontal="left"/>
    </xf>
    <xf numFmtId="0" fontId="2" fillId="2" borderId="2" xfId="4" applyBorder="1" applyAlignment="1">
      <alignment horizontal="center"/>
    </xf>
    <xf numFmtId="0" fontId="3" fillId="3" borderId="2" xfId="5" applyBorder="1" applyAlignment="1">
      <alignment horizontal="center"/>
    </xf>
    <xf numFmtId="0" fontId="0" fillId="0" borderId="2" xfId="0" quotePrefix="1" applyBorder="1" applyAlignment="1">
      <alignment horizontal="left"/>
    </xf>
    <xf numFmtId="0" fontId="13" fillId="11" borderId="16" xfId="0" applyFont="1" applyFill="1" applyBorder="1" applyAlignment="1">
      <alignment horizontal="left" vertical="top" wrapText="1"/>
    </xf>
    <xf numFmtId="0" fontId="13" fillId="11" borderId="17" xfId="0" applyFont="1" applyFill="1" applyBorder="1" applyAlignment="1">
      <alignment horizontal="left" vertical="top" wrapText="1"/>
    </xf>
    <xf numFmtId="0" fontId="13" fillId="11" borderId="18" xfId="0" applyFont="1" applyFill="1" applyBorder="1" applyAlignment="1">
      <alignment horizontal="left" vertical="top" wrapText="1"/>
    </xf>
    <xf numFmtId="0" fontId="8" fillId="12" borderId="2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8" fillId="8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10" fillId="9" borderId="5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/>
    </xf>
    <xf numFmtId="0" fontId="10" fillId="9" borderId="11" xfId="0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/>
    </xf>
    <xf numFmtId="0" fontId="4" fillId="0" borderId="2" xfId="0" quotePrefix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3" fillId="11" borderId="5" xfId="0" applyFont="1" applyFill="1" applyBorder="1" applyAlignment="1">
      <alignment horizontal="left" vertical="top" wrapText="1"/>
    </xf>
    <xf numFmtId="0" fontId="13" fillId="11" borderId="8" xfId="0" applyFont="1" applyFill="1" applyBorder="1" applyAlignment="1">
      <alignment horizontal="left" vertical="top" wrapText="1"/>
    </xf>
    <xf numFmtId="0" fontId="13" fillId="11" borderId="10" xfId="0" applyFont="1" applyFill="1" applyBorder="1" applyAlignment="1">
      <alignment horizontal="left" vertical="top" wrapText="1"/>
    </xf>
    <xf numFmtId="169" fontId="12" fillId="11" borderId="19" xfId="0" applyNumberFormat="1" applyFont="1" applyFill="1" applyBorder="1" applyAlignment="1">
      <alignment horizontal="left"/>
    </xf>
    <xf numFmtId="169" fontId="12" fillId="11" borderId="20" xfId="0" applyNumberFormat="1" applyFont="1" applyFill="1" applyBorder="1" applyAlignment="1">
      <alignment horizontal="left"/>
    </xf>
    <xf numFmtId="0" fontId="12" fillId="11" borderId="16" xfId="0" applyFont="1" applyFill="1" applyBorder="1" applyAlignment="1">
      <alignment horizontal="left" vertical="top" wrapText="1"/>
    </xf>
    <xf numFmtId="0" fontId="12" fillId="11" borderId="18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</cellXfs>
  <cellStyles count="7">
    <cellStyle name="Berekening" xfId="5" builtinId="22"/>
    <cellStyle name="Hyperlink" xfId="6" builtinId="8"/>
    <cellStyle name="Invoer" xfId="4" builtinId="20"/>
    <cellStyle name="Komma" xfId="1" builtinId="3"/>
    <cellStyle name="Procent" xfId="3" builtinId="5"/>
    <cellStyle name="Standaard" xfId="0" builtinId="0"/>
    <cellStyle name="Valuta" xfId="2" builtinId="4"/>
  </cellStyles>
  <dxfs count="1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15B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444500</xdr:colOff>
      <xdr:row>1</xdr:row>
      <xdr:rowOff>275166</xdr:rowOff>
    </xdr:from>
    <xdr:to>
      <xdr:col>0</xdr:col>
      <xdr:colOff>2196428</xdr:colOff>
      <xdr:row>3</xdr:row>
      <xdr:rowOff>63202</xdr:rowOff>
    </xdr:to>
    <xdr:sp macro="" textlink="">
      <xdr:nvSpPr>
        <xdr:cNvPr id="2" name="Pijl: rechts 1">
          <a:extLst>
            <a:ext uri="{FF2B5EF4-FFF2-40B4-BE49-F238E27FC236}">
              <a16:creationId xmlns:a16="http://schemas.microsoft.com/office/drawing/2014/main" id="{5C204A3F-67EA-49D0-94E4-80279E69D7BA}"/>
            </a:ext>
          </a:extLst>
        </xdr:cNvPr>
        <xdr:cNvSpPr/>
      </xdr:nvSpPr>
      <xdr:spPr>
        <a:xfrm>
          <a:off x="444500" y="455083"/>
          <a:ext cx="1751928" cy="253702"/>
        </a:xfrm>
        <a:prstGeom prst="rightArrow">
          <a:avLst/>
        </a:prstGeom>
        <a:solidFill>
          <a:srgbClr val="F15B5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801108</xdr:colOff>
      <xdr:row>1</xdr:row>
      <xdr:rowOff>9523</xdr:rowOff>
    </xdr:from>
    <xdr:to>
      <xdr:col>0</xdr:col>
      <xdr:colOff>2553036</xdr:colOff>
      <xdr:row>2</xdr:row>
      <xdr:rowOff>83931</xdr:rowOff>
    </xdr:to>
    <xdr:sp macro="" textlink="">
      <xdr:nvSpPr>
        <xdr:cNvPr id="2" name="Pijl: rechts 1">
          <a:extLst>
            <a:ext uri="{FF2B5EF4-FFF2-40B4-BE49-F238E27FC236}">
              <a16:creationId xmlns:a16="http://schemas.microsoft.com/office/drawing/2014/main" id="{17053867-9113-29E9-7FA3-2C3F0137D496}"/>
            </a:ext>
          </a:extLst>
        </xdr:cNvPr>
        <xdr:cNvSpPr/>
      </xdr:nvSpPr>
      <xdr:spPr>
        <a:xfrm>
          <a:off x="801108" y="233641"/>
          <a:ext cx="1751928" cy="253702"/>
        </a:xfrm>
        <a:prstGeom prst="rightArrow">
          <a:avLst/>
        </a:prstGeom>
        <a:solidFill>
          <a:srgbClr val="F15B5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Test@CLA.n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test@eyeventure.n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24D67-12DD-4585-A50E-F618CC06AFAC}">
  <sheetPr>
    <tabColor theme="4" tint="0.79998168889431442"/>
  </sheetPr>
  <dimension ref="B2:AD36"/>
  <sheetViews>
    <sheetView tabSelected="1" zoomScale="114" zoomScaleNormal="115" workbookViewId="0">
      <selection activeCell="I1" sqref="I1"/>
    </sheetView>
  </sheetViews>
  <sheetFormatPr defaultRowHeight="14.4" x14ac:dyDescent="0.55000000000000004"/>
  <cols>
    <col min="2" max="2" width="43" customWidth="1"/>
    <col min="3" max="3" width="31.41796875" customWidth="1"/>
    <col min="4" max="4" width="35" customWidth="1"/>
    <col min="10" max="10" width="11.1015625" customWidth="1"/>
  </cols>
  <sheetData>
    <row r="2" spans="2:30" x14ac:dyDescent="0.55000000000000004">
      <c r="B2" s="83" t="s">
        <v>0</v>
      </c>
      <c r="C2" s="83"/>
    </row>
    <row r="3" spans="2:30" x14ac:dyDescent="0.55000000000000004">
      <c r="B3" s="4" t="s">
        <v>1</v>
      </c>
      <c r="C3" s="4" t="s">
        <v>101</v>
      </c>
    </row>
    <row r="4" spans="2:30" x14ac:dyDescent="0.55000000000000004">
      <c r="B4" s="4" t="s">
        <v>2</v>
      </c>
      <c r="C4" s="4" t="s">
        <v>102</v>
      </c>
    </row>
    <row r="5" spans="2:30" x14ac:dyDescent="0.55000000000000004">
      <c r="B5" s="4" t="s">
        <v>3</v>
      </c>
      <c r="C5" s="28"/>
    </row>
    <row r="7" spans="2:30" x14ac:dyDescent="0.55000000000000004">
      <c r="B7" s="83" t="s">
        <v>4</v>
      </c>
      <c r="C7" s="83"/>
      <c r="D7" s="6" t="s">
        <v>5</v>
      </c>
      <c r="F7" s="81" t="s">
        <v>6</v>
      </c>
      <c r="G7" s="81"/>
      <c r="H7" s="81"/>
      <c r="I7" s="81"/>
      <c r="J7" s="8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2:30" x14ac:dyDescent="0.55000000000000004">
      <c r="B8" s="7" t="s">
        <v>7</v>
      </c>
      <c r="C8" s="88" t="s">
        <v>103</v>
      </c>
      <c r="D8" s="88"/>
      <c r="F8" s="89" t="s">
        <v>8</v>
      </c>
      <c r="G8" s="89"/>
      <c r="H8" s="91" t="s">
        <v>9</v>
      </c>
      <c r="I8" s="91"/>
      <c r="J8" s="9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2:30" ht="14.4" customHeight="1" x14ac:dyDescent="0.55000000000000004">
      <c r="B9" s="8" t="s">
        <v>10</v>
      </c>
      <c r="C9" s="9">
        <v>1</v>
      </c>
      <c r="D9" s="79" t="s">
        <v>11</v>
      </c>
      <c r="F9" s="82" t="s">
        <v>8</v>
      </c>
      <c r="G9" s="82"/>
      <c r="H9" s="91" t="s">
        <v>12</v>
      </c>
      <c r="I9" s="91"/>
      <c r="J9" s="91"/>
    </row>
    <row r="10" spans="2:30" x14ac:dyDescent="0.55000000000000004">
      <c r="B10" s="10" t="s">
        <v>13</v>
      </c>
      <c r="C10" s="42">
        <f>C9/C11</f>
        <v>1</v>
      </c>
      <c r="D10" s="79"/>
      <c r="F10" s="90" t="s">
        <v>8</v>
      </c>
      <c r="G10" s="90"/>
      <c r="H10" s="91" t="s">
        <v>14</v>
      </c>
      <c r="I10" s="91"/>
      <c r="J10" s="91"/>
    </row>
    <row r="11" spans="2:30" x14ac:dyDescent="0.55000000000000004">
      <c r="B11" s="12" t="s">
        <v>15</v>
      </c>
      <c r="C11" s="41">
        <v>1</v>
      </c>
      <c r="D11" s="79"/>
    </row>
    <row r="12" spans="2:30" x14ac:dyDescent="0.55000000000000004">
      <c r="B12" s="8" t="s">
        <v>16</v>
      </c>
      <c r="C12" s="11">
        <v>3</v>
      </c>
      <c r="D12" s="79" t="s">
        <v>17</v>
      </c>
    </row>
    <row r="13" spans="2:30" x14ac:dyDescent="0.55000000000000004">
      <c r="B13" s="12" t="s">
        <v>18</v>
      </c>
      <c r="C13" s="13">
        <v>43831</v>
      </c>
      <c r="D13" s="79"/>
      <c r="G13" s="84" t="s">
        <v>19</v>
      </c>
      <c r="H13" s="84"/>
      <c r="I13" s="84"/>
      <c r="J13" s="84"/>
    </row>
    <row r="14" spans="2:30" x14ac:dyDescent="0.55000000000000004">
      <c r="B14" s="12" t="s">
        <v>20</v>
      </c>
      <c r="C14" s="13">
        <v>46023</v>
      </c>
      <c r="D14" s="79"/>
      <c r="G14" s="87"/>
      <c r="H14" s="87"/>
      <c r="I14" s="87"/>
      <c r="J14" s="87"/>
    </row>
    <row r="15" spans="2:30" x14ac:dyDescent="0.55000000000000004">
      <c r="B15" s="7" t="s">
        <v>21</v>
      </c>
      <c r="C15" s="14">
        <v>0.05</v>
      </c>
      <c r="D15" s="79" t="s">
        <v>22</v>
      </c>
      <c r="G15" s="87"/>
      <c r="H15" s="87"/>
      <c r="I15" s="87"/>
      <c r="J15" s="87"/>
    </row>
    <row r="16" spans="2:30" x14ac:dyDescent="0.55000000000000004">
      <c r="B16" s="12" t="s">
        <v>23</v>
      </c>
      <c r="C16" s="15">
        <f>C15/12</f>
        <v>4.1666666666666666E-3</v>
      </c>
      <c r="D16" s="85"/>
      <c r="G16" s="87"/>
      <c r="H16" s="87"/>
      <c r="I16" s="87"/>
      <c r="J16" s="87"/>
    </row>
    <row r="17" spans="2:10" x14ac:dyDescent="0.55000000000000004">
      <c r="B17" s="8" t="s">
        <v>24</v>
      </c>
      <c r="C17" s="16" t="s">
        <v>25</v>
      </c>
      <c r="D17" s="79" t="s">
        <v>26</v>
      </c>
      <c r="G17" s="87"/>
      <c r="H17" s="87"/>
      <c r="I17" s="87"/>
      <c r="J17" s="87"/>
    </row>
    <row r="18" spans="2:10" x14ac:dyDescent="0.55000000000000004">
      <c r="B18" s="12" t="s">
        <v>27</v>
      </c>
      <c r="C18" s="13">
        <v>44197</v>
      </c>
      <c r="D18" s="79"/>
      <c r="G18" s="87"/>
      <c r="H18" s="87"/>
      <c r="I18" s="87"/>
      <c r="J18" s="87"/>
    </row>
    <row r="19" spans="2:10" x14ac:dyDescent="0.55000000000000004">
      <c r="B19" s="12" t="s">
        <v>28</v>
      </c>
      <c r="C19" s="13">
        <v>44562</v>
      </c>
      <c r="D19" s="79"/>
    </row>
    <row r="20" spans="2:10" x14ac:dyDescent="0.55000000000000004">
      <c r="B20" s="12" t="s">
        <v>29</v>
      </c>
      <c r="C20" s="13">
        <v>44927</v>
      </c>
      <c r="D20" s="79"/>
    </row>
    <row r="21" spans="2:10" x14ac:dyDescent="0.55000000000000004">
      <c r="B21" s="12" t="s">
        <v>30</v>
      </c>
      <c r="C21" s="13">
        <v>45292</v>
      </c>
      <c r="D21" s="79"/>
    </row>
    <row r="22" spans="2:10" x14ac:dyDescent="0.55000000000000004">
      <c r="B22" s="12" t="s">
        <v>31</v>
      </c>
      <c r="C22" s="13">
        <v>45658</v>
      </c>
      <c r="D22" s="79"/>
    </row>
    <row r="23" spans="2:10" x14ac:dyDescent="0.55000000000000004">
      <c r="B23" s="7" t="s">
        <v>32</v>
      </c>
      <c r="C23" s="16" t="s">
        <v>25</v>
      </c>
      <c r="D23" s="86" t="s">
        <v>33</v>
      </c>
    </row>
    <row r="24" spans="2:10" x14ac:dyDescent="0.55000000000000004">
      <c r="B24" s="12" t="s">
        <v>34</v>
      </c>
      <c r="C24" s="14">
        <v>0.12</v>
      </c>
      <c r="D24" s="86"/>
    </row>
    <row r="25" spans="2:10" x14ac:dyDescent="0.55000000000000004">
      <c r="B25" s="12" t="s">
        <v>35</v>
      </c>
      <c r="C25" s="14">
        <v>0.1</v>
      </c>
      <c r="D25" s="86"/>
    </row>
    <row r="26" spans="2:10" x14ac:dyDescent="0.55000000000000004">
      <c r="B26" s="12" t="s">
        <v>36</v>
      </c>
      <c r="C26" s="14">
        <v>0.08</v>
      </c>
      <c r="D26" s="86"/>
    </row>
    <row r="27" spans="2:10" x14ac:dyDescent="0.55000000000000004">
      <c r="B27" s="12" t="s">
        <v>37</v>
      </c>
      <c r="C27" s="17">
        <v>0.01</v>
      </c>
      <c r="D27" s="86"/>
    </row>
    <row r="28" spans="2:10" x14ac:dyDescent="0.55000000000000004">
      <c r="B28" s="12" t="s">
        <v>38</v>
      </c>
      <c r="C28" s="17">
        <v>0.01</v>
      </c>
      <c r="D28" s="86"/>
    </row>
    <row r="29" spans="2:10" ht="14.4" customHeight="1" x14ac:dyDescent="0.55000000000000004">
      <c r="B29" s="18" t="s">
        <v>39</v>
      </c>
      <c r="C29" s="41">
        <v>10000</v>
      </c>
      <c r="D29" s="79" t="s">
        <v>40</v>
      </c>
    </row>
    <row r="30" spans="2:10" x14ac:dyDescent="0.55000000000000004">
      <c r="B30" s="12" t="s">
        <v>41</v>
      </c>
      <c r="C30" s="19" t="s">
        <v>42</v>
      </c>
      <c r="D30" s="79"/>
    </row>
    <row r="31" spans="2:10" x14ac:dyDescent="0.55000000000000004">
      <c r="B31" s="7" t="s">
        <v>125</v>
      </c>
      <c r="C31" s="13">
        <v>45292</v>
      </c>
      <c r="D31" s="80"/>
    </row>
    <row r="32" spans="2:10" x14ac:dyDescent="0.55000000000000004">
      <c r="B32" s="12" t="s">
        <v>43</v>
      </c>
      <c r="C32" s="65">
        <f>ROUND(((C31-C13)/7/52*12),0)</f>
        <v>48</v>
      </c>
    </row>
    <row r="33" spans="2:3" x14ac:dyDescent="0.55000000000000004">
      <c r="B33" s="47" t="s">
        <v>44</v>
      </c>
      <c r="C33" s="66">
        <f>CLA_Berekeningen!V1-CLA_Berekeningen!F1</f>
        <v>-1</v>
      </c>
    </row>
    <row r="34" spans="2:3" x14ac:dyDescent="0.55000000000000004">
      <c r="B34" s="45" t="s">
        <v>45</v>
      </c>
      <c r="C34" s="66">
        <f>CLA_Berekeningen!V1</f>
        <v>0</v>
      </c>
    </row>
    <row r="35" spans="2:3" x14ac:dyDescent="0.55000000000000004">
      <c r="B35" s="45" t="s">
        <v>46</v>
      </c>
      <c r="C35" s="67">
        <f>CLA_Berekeningen!X1</f>
        <v>0</v>
      </c>
    </row>
    <row r="36" spans="2:3" x14ac:dyDescent="0.55000000000000004">
      <c r="B36" s="48" t="s">
        <v>47</v>
      </c>
      <c r="C36" s="66" t="e">
        <f>C34/C35</f>
        <v>#DIV/0!</v>
      </c>
    </row>
  </sheetData>
  <mergeCells count="18">
    <mergeCell ref="B2:C2"/>
    <mergeCell ref="C8:D8"/>
    <mergeCell ref="F8:G8"/>
    <mergeCell ref="F10:G10"/>
    <mergeCell ref="H8:J8"/>
    <mergeCell ref="H9:J9"/>
    <mergeCell ref="H10:J10"/>
    <mergeCell ref="D29:D31"/>
    <mergeCell ref="F7:J7"/>
    <mergeCell ref="F9:G9"/>
    <mergeCell ref="B7:C7"/>
    <mergeCell ref="G13:J13"/>
    <mergeCell ref="D9:D11"/>
    <mergeCell ref="D12:D14"/>
    <mergeCell ref="D15:D16"/>
    <mergeCell ref="D17:D22"/>
    <mergeCell ref="D23:D28"/>
    <mergeCell ref="G14:J18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7033477-7DB8-4C4C-92E3-D07C10F21F1B}">
          <x14:formula1>
            <xm:f>Back_DATA!$B$3:$B$4</xm:f>
          </x14:formula1>
          <xm:sqref>C17 C23</xm:sqref>
        </x14:dataValidation>
        <x14:dataValidation type="list" allowBlank="1" showInputMessage="1" showErrorMessage="1" xr:uid="{EC4A46DC-DB1D-4C8D-9416-8B5C1D393ECF}">
          <x14:formula1>
            <xm:f>Back_DATA!$D$3:$D$4</xm:f>
          </x14:formula1>
          <xm:sqref>C30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A1800-46BF-4C50-BF11-716488862265}">
  <sheetPr>
    <tabColor theme="5" tint="0.59999389629810485"/>
  </sheetPr>
  <dimension ref="A2:O36"/>
  <sheetViews>
    <sheetView topLeftCell="B1" zoomScale="85" zoomScaleNormal="85" workbookViewId="0">
      <selection activeCell="K4" sqref="K4"/>
    </sheetView>
  </sheetViews>
  <sheetFormatPr defaultRowHeight="14.4" x14ac:dyDescent="0.55000000000000004"/>
  <cols>
    <col min="1" max="1" width="32.89453125" customWidth="1"/>
    <col min="2" max="2" width="29.5234375" bestFit="1" customWidth="1"/>
    <col min="3" max="3" width="16.89453125" bestFit="1" customWidth="1"/>
    <col min="4" max="4" width="27.1015625" bestFit="1" customWidth="1"/>
    <col min="5" max="5" width="23" bestFit="1" customWidth="1"/>
    <col min="6" max="6" width="9" bestFit="1" customWidth="1"/>
    <col min="7" max="7" width="27.89453125" bestFit="1" customWidth="1"/>
    <col min="8" max="8" width="23" bestFit="1" customWidth="1"/>
    <col min="9" max="9" width="16.5234375" bestFit="1" customWidth="1"/>
    <col min="10" max="10" width="29.68359375" bestFit="1" customWidth="1"/>
    <col min="11" max="11" width="10.3125" bestFit="1" customWidth="1"/>
    <col min="12" max="12" width="14.3125" customWidth="1"/>
    <col min="13" max="13" width="11" customWidth="1"/>
    <col min="14" max="14" width="12.5234375" customWidth="1"/>
    <col min="15" max="15" width="9.89453125" customWidth="1"/>
  </cols>
  <sheetData>
    <row r="2" spans="1:15" ht="22.2" customHeight="1" x14ac:dyDescent="0.7">
      <c r="B2" s="34" t="s">
        <v>48</v>
      </c>
      <c r="C2" s="34" t="s">
        <v>49</v>
      </c>
      <c r="D2" s="34" t="s">
        <v>50</v>
      </c>
      <c r="E2" s="34" t="s">
        <v>51</v>
      </c>
      <c r="F2" s="34" t="s">
        <v>52</v>
      </c>
      <c r="G2" s="34" t="s">
        <v>53</v>
      </c>
      <c r="H2" s="34" t="s">
        <v>54</v>
      </c>
      <c r="I2" s="34" t="s">
        <v>55</v>
      </c>
      <c r="J2" s="34" t="s">
        <v>56</v>
      </c>
      <c r="K2" s="34" t="s">
        <v>57</v>
      </c>
      <c r="L2" s="1"/>
      <c r="M2" s="1"/>
      <c r="N2" s="1"/>
      <c r="O2" s="1"/>
    </row>
    <row r="3" spans="1:15" x14ac:dyDescent="0.55000000000000004">
      <c r="B3" s="56" t="s">
        <v>106</v>
      </c>
      <c r="C3" s="4" t="s">
        <v>58</v>
      </c>
      <c r="D3" s="4" t="s">
        <v>59</v>
      </c>
      <c r="E3" s="4" t="s">
        <v>107</v>
      </c>
      <c r="F3" s="4">
        <v>1</v>
      </c>
      <c r="G3" s="4">
        <v>50</v>
      </c>
      <c r="H3" s="4">
        <v>50</v>
      </c>
      <c r="I3" s="4" t="s">
        <v>108</v>
      </c>
      <c r="J3" s="4" t="s">
        <v>109</v>
      </c>
      <c r="K3" s="24">
        <v>43831</v>
      </c>
      <c r="L3" s="32"/>
      <c r="O3" s="33"/>
    </row>
    <row r="4" spans="1:15" ht="14.7" thickBot="1" x14ac:dyDescent="0.6">
      <c r="B4" s="4"/>
      <c r="C4" s="4"/>
      <c r="D4" s="4"/>
      <c r="E4" s="4"/>
      <c r="F4" s="4"/>
      <c r="G4" s="4"/>
      <c r="H4" s="4"/>
      <c r="I4" s="4"/>
      <c r="J4" s="4"/>
      <c r="K4" s="24"/>
    </row>
    <row r="5" spans="1:15" ht="14.4" customHeight="1" x14ac:dyDescent="0.55000000000000004">
      <c r="A5" s="92" t="s">
        <v>100</v>
      </c>
      <c r="B5" s="59"/>
      <c r="C5" s="4"/>
      <c r="D5" s="4"/>
      <c r="E5" s="4"/>
      <c r="F5" s="4"/>
      <c r="G5" s="4"/>
      <c r="H5" s="4"/>
      <c r="I5" s="4"/>
      <c r="J5" s="4"/>
      <c r="K5" s="24"/>
    </row>
    <row r="6" spans="1:15" ht="14.4" customHeight="1" x14ac:dyDescent="0.55000000000000004">
      <c r="A6" s="93"/>
      <c r="B6" s="59"/>
      <c r="C6" s="4"/>
      <c r="D6" s="4"/>
      <c r="E6" s="4"/>
      <c r="F6" s="4"/>
      <c r="G6" s="4"/>
      <c r="H6" s="4"/>
      <c r="I6" s="4"/>
      <c r="J6" s="4"/>
      <c r="K6" s="24"/>
    </row>
    <row r="7" spans="1:15" ht="14.4" customHeight="1" x14ac:dyDescent="0.55000000000000004">
      <c r="A7" s="93"/>
      <c r="B7" s="59"/>
      <c r="C7" s="4"/>
      <c r="D7" s="4"/>
      <c r="E7" s="4"/>
      <c r="F7" s="4"/>
      <c r="G7" s="4"/>
      <c r="H7" s="4"/>
      <c r="I7" s="4"/>
      <c r="J7" s="4"/>
      <c r="K7" s="24"/>
    </row>
    <row r="8" spans="1:15" ht="14.4" customHeight="1" x14ac:dyDescent="0.55000000000000004">
      <c r="A8" s="93"/>
      <c r="B8" s="59"/>
      <c r="C8" s="4"/>
      <c r="D8" s="4"/>
      <c r="E8" s="4"/>
      <c r="F8" s="4"/>
      <c r="G8" s="4"/>
      <c r="H8" s="4"/>
      <c r="I8" s="4"/>
      <c r="J8" s="4"/>
      <c r="K8" s="24"/>
    </row>
    <row r="9" spans="1:15" ht="15" customHeight="1" x14ac:dyDescent="0.55000000000000004">
      <c r="A9" s="93"/>
      <c r="B9" s="59"/>
      <c r="C9" s="4"/>
      <c r="D9" s="4"/>
      <c r="E9" s="4"/>
      <c r="F9" s="4"/>
      <c r="G9" s="4"/>
      <c r="H9" s="4"/>
      <c r="I9" s="4"/>
      <c r="J9" s="4"/>
      <c r="K9" s="24"/>
    </row>
    <row r="10" spans="1:15" ht="14.7" thickBot="1" x14ac:dyDescent="0.6">
      <c r="A10" s="94"/>
      <c r="B10" s="59"/>
      <c r="C10" s="4"/>
      <c r="D10" s="4"/>
      <c r="E10" s="4"/>
      <c r="F10" s="4"/>
      <c r="G10" s="4"/>
      <c r="H10" s="4"/>
      <c r="I10" s="4"/>
      <c r="J10" s="4"/>
      <c r="K10" s="24"/>
    </row>
    <row r="11" spans="1:15" x14ac:dyDescent="0.55000000000000004">
      <c r="B11" s="4"/>
      <c r="C11" s="4"/>
      <c r="D11" s="4"/>
      <c r="E11" s="4"/>
      <c r="F11" s="4"/>
      <c r="G11" s="4"/>
      <c r="H11" s="4"/>
      <c r="I11" s="4"/>
      <c r="J11" s="4"/>
      <c r="K11" s="24"/>
    </row>
    <row r="12" spans="1:15" x14ac:dyDescent="0.55000000000000004">
      <c r="B12" s="4"/>
      <c r="C12" s="4"/>
      <c r="D12" s="4"/>
      <c r="E12" s="4"/>
      <c r="F12" s="4"/>
      <c r="G12" s="4"/>
      <c r="H12" s="4"/>
      <c r="I12" s="4"/>
      <c r="J12" s="4"/>
      <c r="K12" s="24"/>
    </row>
    <row r="13" spans="1:15" x14ac:dyDescent="0.55000000000000004">
      <c r="B13" s="4"/>
      <c r="C13" s="4"/>
      <c r="D13" s="4"/>
      <c r="E13" s="4"/>
      <c r="F13" s="4"/>
      <c r="G13" s="4"/>
      <c r="H13" s="4"/>
      <c r="I13" s="4"/>
      <c r="J13" s="4"/>
      <c r="K13" s="24"/>
    </row>
    <row r="14" spans="1:15" x14ac:dyDescent="0.55000000000000004">
      <c r="B14" s="4"/>
      <c r="C14" s="4"/>
      <c r="D14" s="4"/>
      <c r="E14" s="4"/>
      <c r="F14" s="4"/>
      <c r="G14" s="4"/>
      <c r="H14" s="4"/>
      <c r="I14" s="4"/>
      <c r="J14" s="4"/>
      <c r="K14" s="24"/>
    </row>
    <row r="15" spans="1:15" x14ac:dyDescent="0.55000000000000004">
      <c r="B15" s="4"/>
      <c r="C15" s="4"/>
      <c r="D15" s="4"/>
      <c r="E15" s="4"/>
      <c r="F15" s="4"/>
      <c r="G15" s="4"/>
      <c r="H15" s="4"/>
      <c r="I15" s="4"/>
      <c r="J15" s="4"/>
      <c r="K15" s="24"/>
    </row>
    <row r="16" spans="1:15" x14ac:dyDescent="0.55000000000000004">
      <c r="B16" s="4"/>
      <c r="C16" s="4"/>
      <c r="D16" s="4"/>
      <c r="E16" s="4"/>
      <c r="F16" s="4"/>
      <c r="G16" s="4"/>
      <c r="H16" s="4"/>
      <c r="I16" s="4"/>
      <c r="J16" s="4"/>
      <c r="K16" s="24"/>
    </row>
    <row r="17" spans="2:11" x14ac:dyDescent="0.55000000000000004">
      <c r="B17" s="4"/>
      <c r="C17" s="4"/>
      <c r="D17" s="4"/>
      <c r="E17" s="4"/>
      <c r="F17" s="4"/>
      <c r="G17" s="4"/>
      <c r="H17" s="4"/>
      <c r="I17" s="4"/>
      <c r="J17" s="4"/>
      <c r="K17" s="24"/>
    </row>
    <row r="18" spans="2:11" x14ac:dyDescent="0.55000000000000004">
      <c r="B18" s="4"/>
      <c r="C18" s="4"/>
      <c r="D18" s="4"/>
      <c r="E18" s="4"/>
      <c r="F18" s="4"/>
      <c r="G18" s="4"/>
      <c r="H18" s="4"/>
      <c r="I18" s="4"/>
      <c r="J18" s="4"/>
      <c r="K18" s="24"/>
    </row>
    <row r="19" spans="2:11" x14ac:dyDescent="0.55000000000000004">
      <c r="B19" s="4"/>
      <c r="C19" s="4"/>
      <c r="D19" s="4"/>
      <c r="E19" s="4"/>
      <c r="F19" s="4"/>
      <c r="G19" s="4"/>
      <c r="H19" s="4"/>
      <c r="I19" s="4"/>
      <c r="J19" s="4"/>
      <c r="K19" s="24"/>
    </row>
    <row r="20" spans="2:11" x14ac:dyDescent="0.55000000000000004">
      <c r="B20" s="4"/>
      <c r="C20" s="4"/>
      <c r="D20" s="4"/>
      <c r="E20" s="4"/>
      <c r="F20" s="4"/>
      <c r="G20" s="4"/>
      <c r="H20" s="4"/>
      <c r="I20" s="4"/>
      <c r="J20" s="4"/>
      <c r="K20" s="24"/>
    </row>
    <row r="21" spans="2:11" x14ac:dyDescent="0.55000000000000004">
      <c r="B21" s="4"/>
      <c r="C21" s="4"/>
      <c r="D21" s="4"/>
      <c r="E21" s="4"/>
      <c r="F21" s="4"/>
      <c r="G21" s="4"/>
      <c r="H21" s="4"/>
      <c r="I21" s="4"/>
      <c r="J21" s="4"/>
      <c r="K21" s="24"/>
    </row>
    <row r="22" spans="2:11" x14ac:dyDescent="0.55000000000000004">
      <c r="B22" s="4"/>
      <c r="C22" s="4"/>
      <c r="D22" s="4"/>
      <c r="E22" s="4"/>
      <c r="F22" s="4"/>
      <c r="G22" s="4"/>
      <c r="H22" s="4"/>
      <c r="I22" s="4"/>
      <c r="J22" s="4"/>
      <c r="K22" s="24"/>
    </row>
    <row r="23" spans="2:11" x14ac:dyDescent="0.55000000000000004">
      <c r="B23" s="4"/>
      <c r="C23" s="4"/>
      <c r="D23" s="4"/>
      <c r="E23" s="4"/>
      <c r="F23" s="4"/>
      <c r="G23" s="4"/>
      <c r="H23" s="4"/>
      <c r="I23" s="4"/>
      <c r="J23" s="4"/>
      <c r="K23" s="24"/>
    </row>
    <row r="24" spans="2:11" x14ac:dyDescent="0.55000000000000004">
      <c r="B24" s="4"/>
      <c r="C24" s="4"/>
      <c r="D24" s="4"/>
      <c r="E24" s="4"/>
      <c r="F24" s="4"/>
      <c r="G24" s="4"/>
      <c r="H24" s="4"/>
      <c r="I24" s="4"/>
      <c r="J24" s="4"/>
      <c r="K24" s="24"/>
    </row>
    <row r="25" spans="2:11" x14ac:dyDescent="0.55000000000000004">
      <c r="B25" s="4"/>
      <c r="C25" s="4"/>
      <c r="D25" s="4"/>
      <c r="E25" s="4"/>
      <c r="F25" s="4"/>
      <c r="G25" s="4"/>
      <c r="H25" s="4"/>
      <c r="I25" s="4"/>
      <c r="J25" s="4"/>
      <c r="K25" s="24"/>
    </row>
    <row r="26" spans="2:11" x14ac:dyDescent="0.55000000000000004">
      <c r="B26" s="4"/>
      <c r="C26" s="4"/>
      <c r="D26" s="4"/>
      <c r="E26" s="4"/>
      <c r="F26" s="4"/>
      <c r="G26" s="4"/>
      <c r="H26" s="4"/>
      <c r="I26" s="4"/>
      <c r="J26" s="4"/>
      <c r="K26" s="24"/>
    </row>
    <row r="27" spans="2:11" x14ac:dyDescent="0.55000000000000004">
      <c r="B27" s="4"/>
      <c r="C27" s="4"/>
      <c r="D27" s="4"/>
      <c r="E27" s="4"/>
      <c r="F27" s="4"/>
      <c r="G27" s="4"/>
      <c r="H27" s="4"/>
      <c r="I27" s="4"/>
      <c r="J27" s="4"/>
      <c r="K27" s="24"/>
    </row>
    <row r="28" spans="2:11" x14ac:dyDescent="0.55000000000000004">
      <c r="B28" s="4"/>
      <c r="C28" s="4"/>
      <c r="D28" s="4"/>
      <c r="E28" s="4"/>
      <c r="F28" s="4"/>
      <c r="G28" s="4"/>
      <c r="H28" s="4"/>
      <c r="I28" s="4"/>
      <c r="J28" s="4"/>
      <c r="K28" s="24"/>
    </row>
    <row r="29" spans="2:11" x14ac:dyDescent="0.55000000000000004">
      <c r="B29" s="4"/>
      <c r="C29" s="4"/>
      <c r="D29" s="4"/>
      <c r="E29" s="4"/>
      <c r="F29" s="4"/>
      <c r="G29" s="4"/>
      <c r="H29" s="4"/>
      <c r="I29" s="4"/>
      <c r="J29" s="4"/>
      <c r="K29" s="24"/>
    </row>
    <row r="30" spans="2:11" x14ac:dyDescent="0.55000000000000004">
      <c r="B30" s="4"/>
      <c r="C30" s="4"/>
      <c r="D30" s="4"/>
      <c r="E30" s="4"/>
      <c r="F30" s="4"/>
      <c r="G30" s="4"/>
      <c r="H30" s="4"/>
      <c r="I30" s="4"/>
      <c r="J30" s="4"/>
      <c r="K30" s="24"/>
    </row>
    <row r="31" spans="2:11" x14ac:dyDescent="0.55000000000000004">
      <c r="B31" s="4"/>
      <c r="C31" s="4"/>
      <c r="D31" s="4"/>
      <c r="E31" s="4"/>
      <c r="F31" s="4"/>
      <c r="G31" s="4"/>
      <c r="H31" s="4"/>
      <c r="I31" s="4"/>
      <c r="J31" s="4"/>
      <c r="K31" s="24"/>
    </row>
    <row r="32" spans="2:11" x14ac:dyDescent="0.55000000000000004">
      <c r="B32" s="4"/>
      <c r="C32" s="4"/>
      <c r="D32" s="4"/>
      <c r="E32" s="4"/>
      <c r="F32" s="4"/>
      <c r="G32" s="4"/>
      <c r="H32" s="4"/>
      <c r="I32" s="4"/>
      <c r="J32" s="4"/>
      <c r="K32" s="24"/>
    </row>
    <row r="33" spans="2:11" x14ac:dyDescent="0.55000000000000004">
      <c r="B33" s="4"/>
      <c r="C33" s="4"/>
      <c r="D33" s="4"/>
      <c r="E33" s="4"/>
      <c r="F33" s="4"/>
      <c r="G33" s="4"/>
      <c r="H33" s="4"/>
      <c r="I33" s="4"/>
      <c r="J33" s="4"/>
      <c r="K33" s="24"/>
    </row>
    <row r="34" spans="2:11" x14ac:dyDescent="0.55000000000000004">
      <c r="B34" s="4"/>
      <c r="C34" s="4"/>
      <c r="D34" s="4"/>
      <c r="E34" s="4"/>
      <c r="F34" s="4"/>
      <c r="G34" s="4"/>
      <c r="H34" s="4"/>
      <c r="I34" s="4"/>
      <c r="J34" s="4"/>
      <c r="K34" s="24"/>
    </row>
    <row r="35" spans="2:11" x14ac:dyDescent="0.55000000000000004">
      <c r="B35" s="4"/>
      <c r="C35" s="4"/>
      <c r="D35" s="4"/>
      <c r="E35" s="4"/>
      <c r="F35" s="4"/>
      <c r="G35" s="4"/>
      <c r="H35" s="4"/>
      <c r="I35" s="4"/>
      <c r="J35" s="4"/>
      <c r="K35" s="24"/>
    </row>
    <row r="36" spans="2:11" x14ac:dyDescent="0.55000000000000004">
      <c r="B36" s="4"/>
      <c r="C36" s="4"/>
      <c r="D36" s="4"/>
      <c r="E36" s="4"/>
      <c r="F36" s="4"/>
      <c r="G36" s="4"/>
      <c r="H36" s="4"/>
      <c r="I36" s="4"/>
      <c r="J36" s="4"/>
      <c r="K36" s="24"/>
    </row>
  </sheetData>
  <mergeCells count="1">
    <mergeCell ref="A5:A10"/>
  </mergeCells>
  <hyperlinks>
    <hyperlink ref="B3" r:id="rId1" xr:uid="{4A515B53-6F2A-48B1-B08A-F1E64D349897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75EEA-5349-414D-991E-9EB648488B61}">
  <sheetPr>
    <tabColor rgb="FF002060"/>
  </sheetPr>
  <dimension ref="A1:AN156"/>
  <sheetViews>
    <sheetView zoomScale="85" zoomScaleNormal="85" workbookViewId="0">
      <selection activeCell="B6" sqref="B6:D7"/>
    </sheetView>
  </sheetViews>
  <sheetFormatPr defaultRowHeight="14.4" x14ac:dyDescent="0.55000000000000004"/>
  <cols>
    <col min="1" max="1" width="8.89453125" style="35"/>
    <col min="2" max="2" width="32.41796875" bestFit="1" customWidth="1"/>
    <col min="3" max="3" width="13.1015625" bestFit="1" customWidth="1"/>
    <col min="4" max="4" width="23.68359375" bestFit="1" customWidth="1"/>
    <col min="5" max="5" width="20" customWidth="1"/>
    <col min="6" max="6" width="25.1015625" customWidth="1"/>
    <col min="7" max="7" width="17.89453125" customWidth="1"/>
    <col min="8" max="8" width="25.1015625" customWidth="1"/>
    <col min="9" max="9" width="10.1015625" bestFit="1" customWidth="1"/>
    <col min="10" max="10" width="16.1015625" customWidth="1"/>
    <col min="11" max="11" width="10.1015625" bestFit="1" customWidth="1"/>
    <col min="12" max="12" width="19" customWidth="1"/>
    <col min="13" max="13" width="10.1015625" bestFit="1" customWidth="1"/>
    <col min="14" max="14" width="17" customWidth="1"/>
    <col min="15" max="15" width="9" bestFit="1" customWidth="1"/>
    <col min="16" max="16" width="15.41796875" customWidth="1"/>
    <col min="17" max="17" width="9" bestFit="1" customWidth="1"/>
    <col min="18" max="18" width="17.68359375" customWidth="1"/>
    <col min="19" max="19" width="20.3125" customWidth="1"/>
    <col min="20" max="21" width="23.89453125" customWidth="1"/>
    <col min="22" max="22" width="21.3125" customWidth="1"/>
    <col min="23" max="24" width="16.68359375" customWidth="1"/>
    <col min="25" max="25" width="16.68359375" style="35" customWidth="1"/>
    <col min="26" max="26" width="18.68359375" style="35" customWidth="1"/>
    <col min="27" max="27" width="16.20703125" style="35" customWidth="1"/>
    <col min="28" max="28" width="16.1015625" style="35" customWidth="1"/>
    <col min="29" max="29" width="17.20703125" customWidth="1"/>
    <col min="30" max="30" width="16.89453125" customWidth="1"/>
    <col min="31" max="31" width="18" customWidth="1"/>
    <col min="32" max="39" width="8.89453125" style="35"/>
  </cols>
  <sheetData>
    <row r="1" spans="2:40" s="49" customFormat="1" ht="20.7" thickBot="1" x14ac:dyDescent="0.8">
      <c r="F1" s="50">
        <f>SUM(F7:F156)</f>
        <v>1</v>
      </c>
      <c r="U1" s="70" t="s">
        <v>104</v>
      </c>
      <c r="V1" s="69">
        <f>SUM(V7:V156)</f>
        <v>0</v>
      </c>
      <c r="W1" s="71" t="s">
        <v>105</v>
      </c>
      <c r="X1" s="72">
        <f>SUM(X7:X156)</f>
        <v>0</v>
      </c>
    </row>
    <row r="2" spans="2:40" ht="14.4" customHeight="1" x14ac:dyDescent="0.55000000000000004">
      <c r="B2" s="102" t="s">
        <v>62</v>
      </c>
      <c r="C2" s="103"/>
      <c r="D2" s="103"/>
      <c r="E2" s="103"/>
      <c r="F2" s="103"/>
      <c r="G2" s="104"/>
      <c r="H2" s="35"/>
      <c r="I2" s="35"/>
      <c r="J2" s="35"/>
      <c r="K2" s="35"/>
      <c r="L2" s="3" t="s">
        <v>63</v>
      </c>
      <c r="M2" s="39">
        <f>CLA_Gegevens!$C$15</f>
        <v>0.05</v>
      </c>
      <c r="N2" s="37"/>
      <c r="O2" s="35"/>
      <c r="P2" s="35"/>
      <c r="Q2" s="35"/>
      <c r="R2" s="35"/>
      <c r="S2" s="35"/>
      <c r="T2" s="35"/>
      <c r="U2" s="68"/>
      <c r="V2" s="35"/>
      <c r="W2" s="35"/>
      <c r="X2" s="35"/>
      <c r="AC2" s="35"/>
      <c r="AD2" s="35"/>
      <c r="AE2" s="35"/>
      <c r="AN2" s="35"/>
    </row>
    <row r="3" spans="2:40" ht="14.4" customHeight="1" x14ac:dyDescent="0.55000000000000004">
      <c r="B3" s="105"/>
      <c r="C3" s="106"/>
      <c r="D3" s="106"/>
      <c r="E3" s="106"/>
      <c r="F3" s="106"/>
      <c r="G3" s="107"/>
      <c r="H3" s="35"/>
      <c r="I3" s="111" t="s">
        <v>64</v>
      </c>
      <c r="J3" s="101"/>
      <c r="K3" s="101"/>
      <c r="L3" s="101"/>
      <c r="M3" s="101"/>
      <c r="N3" s="101"/>
      <c r="O3" s="101"/>
      <c r="P3" s="101"/>
      <c r="Q3" s="101"/>
      <c r="R3" s="101"/>
      <c r="S3" s="38"/>
      <c r="T3" s="40"/>
      <c r="U3" s="40"/>
      <c r="V3" s="99" t="s">
        <v>65</v>
      </c>
      <c r="W3" s="99"/>
      <c r="X3" s="99"/>
      <c r="AA3" s="95" t="s">
        <v>114</v>
      </c>
      <c r="AB3" s="95"/>
      <c r="AC3" s="95"/>
      <c r="AD3" s="95"/>
      <c r="AE3" s="95"/>
    </row>
    <row r="4" spans="2:40" ht="15" customHeight="1" thickBot="1" x14ac:dyDescent="0.6">
      <c r="B4" s="108"/>
      <c r="C4" s="109"/>
      <c r="D4" s="109"/>
      <c r="E4" s="109"/>
      <c r="F4" s="109"/>
      <c r="G4" s="110"/>
      <c r="H4" s="35"/>
      <c r="I4" s="112" t="s">
        <v>66</v>
      </c>
      <c r="J4" s="113"/>
      <c r="K4" s="112" t="s">
        <v>67</v>
      </c>
      <c r="L4" s="113"/>
      <c r="M4" s="112" t="s">
        <v>68</v>
      </c>
      <c r="N4" s="113"/>
      <c r="O4" s="114" t="s">
        <v>69</v>
      </c>
      <c r="P4" s="115"/>
      <c r="Q4" s="112" t="s">
        <v>70</v>
      </c>
      <c r="R4" s="113"/>
      <c r="S4" s="35"/>
      <c r="T4" s="35"/>
      <c r="U4" s="35"/>
      <c r="V4" s="99"/>
      <c r="W4" s="99"/>
      <c r="X4" s="99"/>
      <c r="AA4" s="95"/>
      <c r="AB4" s="95"/>
      <c r="AC4" s="95"/>
      <c r="AD4" s="95"/>
      <c r="AE4" s="95"/>
    </row>
    <row r="5" spans="2:40" x14ac:dyDescent="0.55000000000000004">
      <c r="B5" s="35"/>
      <c r="C5" s="35"/>
      <c r="D5" s="35"/>
      <c r="E5" s="36"/>
      <c r="F5" s="35"/>
      <c r="G5" s="35"/>
      <c r="H5" s="35"/>
      <c r="I5" s="20">
        <f>IF(CLA_Gegevens!$C$18&lt;&gt;0,CLA_Gegevens!$C$18,0)</f>
        <v>44197</v>
      </c>
      <c r="J5" s="100" t="s">
        <v>71</v>
      </c>
      <c r="K5" s="20">
        <f>IF(CLA_Gegevens!$C$19&lt;&gt;0,CLA_Gegevens!$C$19,0)</f>
        <v>44562</v>
      </c>
      <c r="L5" s="100" t="s">
        <v>71</v>
      </c>
      <c r="M5" s="20">
        <f>IF(CLA_Gegevens!$C$20&lt;&gt;0,CLA_Gegevens!$C$20,0)</f>
        <v>44927</v>
      </c>
      <c r="N5" s="100" t="s">
        <v>71</v>
      </c>
      <c r="O5" s="20">
        <f>IF(CLA_Gegevens!$C$21&lt;&gt;0,CLA_Gegevens!$C$21,0)</f>
        <v>45292</v>
      </c>
      <c r="P5" s="100" t="s">
        <v>71</v>
      </c>
      <c r="Q5" s="20">
        <f>IF(CLA_Gegevens!$C$22&lt;&gt;0,CLA_Gegevens!$C$22,0)</f>
        <v>45658</v>
      </c>
      <c r="R5" s="100" t="s">
        <v>71</v>
      </c>
      <c r="S5" s="101" t="s">
        <v>72</v>
      </c>
      <c r="T5" s="101"/>
      <c r="U5" s="43"/>
      <c r="V5" s="97" t="s">
        <v>73</v>
      </c>
      <c r="W5" s="98" t="s">
        <v>74</v>
      </c>
      <c r="X5" s="98" t="s">
        <v>75</v>
      </c>
      <c r="Y5" s="44"/>
      <c r="Z5" s="44"/>
      <c r="AA5" s="96" t="s">
        <v>115</v>
      </c>
      <c r="AB5" s="96"/>
      <c r="AC5" s="96"/>
      <c r="AD5" s="96"/>
      <c r="AE5" s="96"/>
    </row>
    <row r="6" spans="2:40" x14ac:dyDescent="0.55000000000000004">
      <c r="B6" s="3" t="s">
        <v>48</v>
      </c>
      <c r="C6" s="3" t="s">
        <v>76</v>
      </c>
      <c r="D6" s="3" t="s">
        <v>51</v>
      </c>
      <c r="E6" s="3" t="s">
        <v>77</v>
      </c>
      <c r="F6" s="3" t="s">
        <v>78</v>
      </c>
      <c r="G6" s="3" t="s">
        <v>57</v>
      </c>
      <c r="H6" s="3" t="s">
        <v>79</v>
      </c>
      <c r="I6" s="22">
        <f>VALUE(I5)</f>
        <v>44197</v>
      </c>
      <c r="J6" s="100"/>
      <c r="K6" s="21">
        <f t="shared" ref="K6:Q6" si="0">VALUE(K5)</f>
        <v>44562</v>
      </c>
      <c r="L6" s="100"/>
      <c r="M6" s="21">
        <f t="shared" si="0"/>
        <v>44927</v>
      </c>
      <c r="N6" s="100"/>
      <c r="O6" s="21">
        <f t="shared" si="0"/>
        <v>45292</v>
      </c>
      <c r="P6" s="100"/>
      <c r="Q6" s="21">
        <f t="shared" si="0"/>
        <v>45658</v>
      </c>
      <c r="R6" s="100"/>
      <c r="S6" s="3" t="s">
        <v>80</v>
      </c>
      <c r="T6" s="3" t="s">
        <v>81</v>
      </c>
      <c r="U6" s="3" t="s">
        <v>72</v>
      </c>
      <c r="V6" s="97"/>
      <c r="W6" s="98"/>
      <c r="X6" s="98"/>
      <c r="Z6" s="75" t="s">
        <v>116</v>
      </c>
      <c r="AA6" s="76" t="s">
        <v>66</v>
      </c>
      <c r="AB6" s="76" t="s">
        <v>67</v>
      </c>
      <c r="AC6" s="43" t="s">
        <v>68</v>
      </c>
      <c r="AD6" s="76" t="s">
        <v>69</v>
      </c>
      <c r="AE6" s="76" t="s">
        <v>70</v>
      </c>
    </row>
    <row r="7" spans="2:40" x14ac:dyDescent="0.55000000000000004">
      <c r="B7" s="4" t="str">
        <f>CLA_Accounts!$B3</f>
        <v>Test@CLA.nl</v>
      </c>
      <c r="C7" s="4" t="str">
        <f>CLA_Accounts!$C3</f>
        <v>ADMIN</v>
      </c>
      <c r="D7" s="4" t="str">
        <f>CLA_Accounts!$E3</f>
        <v>NL 12 CLA 0000 0000 000</v>
      </c>
      <c r="E7" s="4">
        <f>CLA_Accounts!$F3</f>
        <v>1</v>
      </c>
      <c r="F7" s="54">
        <f>E7*CLA_Gegevens!$C$11</f>
        <v>1</v>
      </c>
      <c r="G7" s="24">
        <f>IF(CLA_Accounts!K3&gt;2020,CLA_Accounts!K3,0)</f>
        <v>43831</v>
      </c>
      <c r="H7" s="25" t="str">
        <f>IF(AND(B7&lt;&gt;0,C7&lt;&gt;"ADMIN"),"yes","no")</f>
        <v>no</v>
      </c>
      <c r="I7" s="4" t="str">
        <f>IF(AND($I$6&lt;CLA_Gegevens!$C$31,$I$6&lt;&gt;0),"yes","no")</f>
        <v>yes</v>
      </c>
      <c r="J7" s="26">
        <f t="shared" ref="J7:J38" si="1">IF(H7="no",0,IF(I7="yes",($F7+$F7*$M$2),$F7))</f>
        <v>0</v>
      </c>
      <c r="K7" s="4" t="str">
        <f>IF(AND($K$6&lt;CLA_Gegevens!$C$31,$K$6&lt;&gt;0),"yes","no")</f>
        <v>yes</v>
      </c>
      <c r="L7" s="26">
        <f>IF(K7="yes",($J7+$J7*$M$2),$J7)</f>
        <v>0</v>
      </c>
      <c r="M7" s="4" t="str">
        <f>IF(AND($M$6&lt;CLA_Gegevens!$C$31,$M$6&lt;&gt;0),"yes","no")</f>
        <v>yes</v>
      </c>
      <c r="N7" s="26">
        <f>IF(M7="yes",($L7+$L7*$M$2),$L7)</f>
        <v>0</v>
      </c>
      <c r="O7" s="4" t="str">
        <f>IF(AND($O$6&lt;CLA_Gegevens!$C$31,$O$6&lt;&gt;0),"yes","no")</f>
        <v>no</v>
      </c>
      <c r="P7" s="26">
        <f>IF(O7="yes",($L7+$L7*$M$2),$L7)</f>
        <v>0</v>
      </c>
      <c r="Q7" s="4" t="str">
        <f>IF(AND($Q$6&lt;CLA_Gegevens!$C$31,$Q$6&lt;&gt;0),"yes","no")</f>
        <v>no</v>
      </c>
      <c r="R7" s="26">
        <f>IF(Q7="yes",($P7+$P7*$M$2),$P7)</f>
        <v>0</v>
      </c>
      <c r="S7" s="4">
        <f>CLA_Gegevens!$C$32-(COUNTIF(I7:Q7,"yes")*12)</f>
        <v>12</v>
      </c>
      <c r="T7" s="27">
        <f>$R7*(CLA_Berekeningen!$S7*CLA_Gegevens!$C$16)</f>
        <v>0</v>
      </c>
      <c r="U7" s="27">
        <f>ROUND(V7-F7,2)</f>
        <v>-1</v>
      </c>
      <c r="V7" s="27">
        <f t="shared" ref="V7:V71" si="2">$R7+$T7</f>
        <v>0</v>
      </c>
      <c r="W7" s="29">
        <f>$V7/CLA_Gegevens!$C$29</f>
        <v>0</v>
      </c>
      <c r="X7" s="28" t="str">
        <f>IF(H7="yes",ROUND(CLA_Gegevens!$C$5*CLA_Berekeningen!W7,0),"0")</f>
        <v>0</v>
      </c>
      <c r="Z7" s="74">
        <f>$F7</f>
        <v>1</v>
      </c>
      <c r="AA7" s="74">
        <f>$Z7+$Z7*CLA_Gegevens!$C$24</f>
        <v>1.1200000000000001</v>
      </c>
      <c r="AB7" s="74">
        <f>$Z7+$Z7*CLA_Gegevens!$C$25</f>
        <v>1.1000000000000001</v>
      </c>
      <c r="AC7" s="74">
        <f>$Z7+$Z7*CLA_Gegevens!$C$26</f>
        <v>1.08</v>
      </c>
      <c r="AD7" s="74">
        <f>$Z7+$Z7*CLA_Gegevens!$C$27</f>
        <v>1.01</v>
      </c>
      <c r="AE7" s="74">
        <f>$Z7+$Z7*CLA_Gegevens!$C$28</f>
        <v>1.01</v>
      </c>
    </row>
    <row r="8" spans="2:40" x14ac:dyDescent="0.55000000000000004">
      <c r="B8" s="4">
        <f>CLA_Accounts!$B4</f>
        <v>0</v>
      </c>
      <c r="C8" s="4">
        <f>CLA_Accounts!$C4</f>
        <v>0</v>
      </c>
      <c r="D8" s="4">
        <f>CLA_Accounts!$E4</f>
        <v>0</v>
      </c>
      <c r="E8" s="4">
        <f>CLA_Accounts!$F4</f>
        <v>0</v>
      </c>
      <c r="F8" s="54">
        <f>E8*CLA_Gegevens!$C$11</f>
        <v>0</v>
      </c>
      <c r="G8" s="24">
        <f>IF(CLA_Accounts!K4&gt;2020,CLA_Accounts!K4,0)</f>
        <v>0</v>
      </c>
      <c r="H8" s="25" t="str">
        <f t="shared" ref="H8:H71" si="3">IF(AND(B8&lt;&gt;0,C8&lt;&gt;"ADMIN"),"yes","no")</f>
        <v>no</v>
      </c>
      <c r="I8" s="4" t="str">
        <f>IF(AND($I$6&lt;CLA_Gegevens!$C$31,$I$6&lt;&gt;0),"yes","no")</f>
        <v>yes</v>
      </c>
      <c r="J8" s="26">
        <f t="shared" si="1"/>
        <v>0</v>
      </c>
      <c r="K8" s="4" t="str">
        <f>IF(AND($K$6&lt;CLA_Gegevens!$C$31,$K$6&lt;&gt;0),"yes","no")</f>
        <v>yes</v>
      </c>
      <c r="L8" s="26">
        <f t="shared" ref="L8:L71" si="4">IF(K8="yes",($J8+$J8*$M$2),$J8)</f>
        <v>0</v>
      </c>
      <c r="M8" s="4" t="str">
        <f>IF(AND($M$6&lt;CLA_Gegevens!$C$31,$M$6&lt;&gt;0),"yes","no")</f>
        <v>yes</v>
      </c>
      <c r="N8" s="26">
        <f t="shared" ref="N8:N71" si="5">IF(M8="yes",($L8+$L8*$M$2),$L8)</f>
        <v>0</v>
      </c>
      <c r="O8" s="4" t="str">
        <f>IF(AND($O$6&lt;CLA_Gegevens!$C$31,$O$6&lt;&gt;0),"yes","no")</f>
        <v>no</v>
      </c>
      <c r="P8" s="26">
        <f t="shared" ref="P8:P71" si="6">IF(O8="yes",($L8+$L8*$M$2),$L8)</f>
        <v>0</v>
      </c>
      <c r="Q8" s="4" t="str">
        <f>IF(AND($Q$6&lt;CLA_Gegevens!$C$31,$Q$6&lt;&gt;0),"yes","no")</f>
        <v>no</v>
      </c>
      <c r="R8" s="26">
        <f t="shared" ref="R8:R71" si="7">IF(Q8="yes",($P8+$P8*$M$2),$P8)</f>
        <v>0</v>
      </c>
      <c r="S8" s="4">
        <f>CLA_Gegevens!$C$32-(COUNTIF(I8:Q8,"yes")*12)</f>
        <v>12</v>
      </c>
      <c r="T8" s="27">
        <f>$R8*(CLA_Berekeningen!$S8*CLA_Gegevens!$C$16)</f>
        <v>0</v>
      </c>
      <c r="U8" s="27">
        <f>ROUND(V8-F8,2)</f>
        <v>0</v>
      </c>
      <c r="V8" s="27">
        <f t="shared" si="2"/>
        <v>0</v>
      </c>
      <c r="W8" s="29">
        <f>$V8/CLA_Gegevens!$C$29</f>
        <v>0</v>
      </c>
      <c r="X8" s="28" t="str">
        <f>IF(H8="yes",ROUND(CLA_Gegevens!$C$5*CLA_Berekeningen!W8,0),"0")</f>
        <v>0</v>
      </c>
      <c r="Y8" s="44"/>
      <c r="Z8" s="74">
        <f t="shared" ref="Z8:Z71" si="8">$F8</f>
        <v>0</v>
      </c>
      <c r="AA8" s="74">
        <f>$Z8+$Z8*CLA_Gegevens!$C$24</f>
        <v>0</v>
      </c>
      <c r="AB8" s="74">
        <f>$Z8+$Z8*CLA_Gegevens!$C$25</f>
        <v>0</v>
      </c>
      <c r="AC8" s="74">
        <f>$Z8+$Z8*CLA_Gegevens!$C$26</f>
        <v>0</v>
      </c>
      <c r="AD8" s="74">
        <f>$Z8+$Z8*CLA_Gegevens!$C$27</f>
        <v>0</v>
      </c>
      <c r="AE8" s="74">
        <f>$Z8+$Z8*CLA_Gegevens!$C$28</f>
        <v>0</v>
      </c>
    </row>
    <row r="9" spans="2:40" x14ac:dyDescent="0.55000000000000004">
      <c r="B9" s="4">
        <f>CLA_Accounts!$B5</f>
        <v>0</v>
      </c>
      <c r="C9" s="4">
        <f>CLA_Accounts!$C5</f>
        <v>0</v>
      </c>
      <c r="D9" s="4">
        <f>CLA_Accounts!$E5</f>
        <v>0</v>
      </c>
      <c r="E9" s="4">
        <f>CLA_Accounts!$F5</f>
        <v>0</v>
      </c>
      <c r="F9" s="23">
        <f>E9*CLA_Gegevens!$C$11</f>
        <v>0</v>
      </c>
      <c r="G9" s="24">
        <f>IF(CLA_Accounts!K5&gt;2020,CLA_Accounts!K5,0)</f>
        <v>0</v>
      </c>
      <c r="H9" s="25" t="str">
        <f t="shared" si="3"/>
        <v>no</v>
      </c>
      <c r="I9" s="4" t="str">
        <f>IF(AND($I$6&lt;CLA_Gegevens!$C$31,$I$6&lt;&gt;0),"yes","no")</f>
        <v>yes</v>
      </c>
      <c r="J9" s="26">
        <f t="shared" si="1"/>
        <v>0</v>
      </c>
      <c r="K9" s="4" t="str">
        <f>IF(AND($K$6&lt;CLA_Gegevens!$C$31,$K$6&lt;&gt;0),"yes","no")</f>
        <v>yes</v>
      </c>
      <c r="L9" s="26">
        <f t="shared" si="4"/>
        <v>0</v>
      </c>
      <c r="M9" s="4" t="str">
        <f>IF(AND($M$6&lt;CLA_Gegevens!$C$31,$M$6&lt;&gt;0),"yes","no")</f>
        <v>yes</v>
      </c>
      <c r="N9" s="26">
        <f t="shared" si="5"/>
        <v>0</v>
      </c>
      <c r="O9" s="4" t="str">
        <f>IF(AND($O$6&lt;CLA_Gegevens!$C$31,$O$6&lt;&gt;0),"yes","no")</f>
        <v>no</v>
      </c>
      <c r="P9" s="26">
        <f t="shared" si="6"/>
        <v>0</v>
      </c>
      <c r="Q9" s="4" t="str">
        <f>IF(AND($Q$6&lt;CLA_Gegevens!$C$31,$Q$6&lt;&gt;0),"yes","no")</f>
        <v>no</v>
      </c>
      <c r="R9" s="26">
        <f t="shared" si="7"/>
        <v>0</v>
      </c>
      <c r="S9" s="4">
        <f>CLA_Gegevens!$C$32-(COUNTIF(I9:Q9,"yes")*12)</f>
        <v>12</v>
      </c>
      <c r="T9" s="27">
        <f>$R9*(CLA_Berekeningen!$S9*CLA_Gegevens!$C$16)</f>
        <v>0</v>
      </c>
      <c r="U9" s="27">
        <f t="shared" ref="U9:U72" si="9">ROUND(V9-F9,2)</f>
        <v>0</v>
      </c>
      <c r="V9" s="27">
        <f t="shared" si="2"/>
        <v>0</v>
      </c>
      <c r="W9" s="29">
        <f>$V9/CLA_Gegevens!$C$29</f>
        <v>0</v>
      </c>
      <c r="X9" s="28" t="str">
        <f>IF(H9="yes",ROUND(CLA_Gegevens!$C$5*CLA_Berekeningen!W9,0),"0")</f>
        <v>0</v>
      </c>
      <c r="Y9" s="44"/>
      <c r="Z9" s="74">
        <f t="shared" si="8"/>
        <v>0</v>
      </c>
      <c r="AA9" s="74">
        <f>$Z9+$Z9*CLA_Gegevens!$C$24</f>
        <v>0</v>
      </c>
      <c r="AB9" s="74">
        <f>$Z9+$Z9*CLA_Gegevens!$C$25</f>
        <v>0</v>
      </c>
      <c r="AC9" s="74">
        <f>$Z9+$Z9*CLA_Gegevens!$C$26</f>
        <v>0</v>
      </c>
      <c r="AD9" s="74">
        <f>$Z9+$Z9*CLA_Gegevens!$C$27</f>
        <v>0</v>
      </c>
      <c r="AE9" s="74">
        <f>$Z9+$Z9*CLA_Gegevens!$C$28</f>
        <v>0</v>
      </c>
    </row>
    <row r="10" spans="2:40" x14ac:dyDescent="0.55000000000000004">
      <c r="B10" s="4">
        <f>CLA_Accounts!$B6</f>
        <v>0</v>
      </c>
      <c r="C10" s="4">
        <f>CLA_Accounts!$C6</f>
        <v>0</v>
      </c>
      <c r="D10" s="4">
        <f>CLA_Accounts!$E6</f>
        <v>0</v>
      </c>
      <c r="E10" s="4">
        <f>CLA_Accounts!$F6</f>
        <v>0</v>
      </c>
      <c r="F10" s="23">
        <f>E10*CLA_Gegevens!$C$11</f>
        <v>0</v>
      </c>
      <c r="G10" s="24">
        <f>IF(CLA_Accounts!K6&gt;2020,CLA_Accounts!K6,0)</f>
        <v>0</v>
      </c>
      <c r="H10" s="25" t="str">
        <f t="shared" si="3"/>
        <v>no</v>
      </c>
      <c r="I10" s="4" t="str">
        <f>IF(AND($I$6&lt;CLA_Gegevens!$C$31,$I$6&lt;&gt;0),"yes","no")</f>
        <v>yes</v>
      </c>
      <c r="J10" s="26">
        <f t="shared" si="1"/>
        <v>0</v>
      </c>
      <c r="K10" s="4" t="str">
        <f>IF(AND($K$6&lt;CLA_Gegevens!$C$31,$K$6&lt;&gt;0),"yes","no")</f>
        <v>yes</v>
      </c>
      <c r="L10" s="26">
        <f t="shared" si="4"/>
        <v>0</v>
      </c>
      <c r="M10" s="4" t="str">
        <f>IF(AND($M$6&lt;CLA_Gegevens!$C$31,$M$6&lt;&gt;0),"yes","no")</f>
        <v>yes</v>
      </c>
      <c r="N10" s="26">
        <f t="shared" si="5"/>
        <v>0</v>
      </c>
      <c r="O10" s="4" t="str">
        <f>IF(AND($O$6&lt;CLA_Gegevens!$C$31,$O$6&lt;&gt;0),"yes","no")</f>
        <v>no</v>
      </c>
      <c r="P10" s="26">
        <f t="shared" si="6"/>
        <v>0</v>
      </c>
      <c r="Q10" s="4" t="str">
        <f>IF(AND($Q$6&lt;CLA_Gegevens!$C$31,$Q$6&lt;&gt;0),"yes","no")</f>
        <v>no</v>
      </c>
      <c r="R10" s="26">
        <f t="shared" si="7"/>
        <v>0</v>
      </c>
      <c r="S10" s="4">
        <f>CLA_Gegevens!$C$32-(COUNTIF(I10:Q10,"yes")*12)</f>
        <v>12</v>
      </c>
      <c r="T10" s="27">
        <f>$R10*(CLA_Berekeningen!$S10*CLA_Gegevens!$C$16)</f>
        <v>0</v>
      </c>
      <c r="U10" s="27">
        <f t="shared" si="9"/>
        <v>0</v>
      </c>
      <c r="V10" s="27">
        <f t="shared" si="2"/>
        <v>0</v>
      </c>
      <c r="W10" s="29">
        <f>$V10/CLA_Gegevens!$C$29</f>
        <v>0</v>
      </c>
      <c r="X10" s="28" t="str">
        <f>IF(H10="yes",ROUND(CLA_Gegevens!$C$5*CLA_Berekeningen!W10,0),"0")</f>
        <v>0</v>
      </c>
      <c r="Y10" s="44"/>
      <c r="Z10" s="74">
        <f t="shared" si="8"/>
        <v>0</v>
      </c>
      <c r="AA10" s="74">
        <f>$Z10+$Z10*CLA_Gegevens!$C$24</f>
        <v>0</v>
      </c>
      <c r="AB10" s="74">
        <f>$Z10+$Z10*CLA_Gegevens!$C$25</f>
        <v>0</v>
      </c>
      <c r="AC10" s="74">
        <f>$Z10+$Z10*CLA_Gegevens!$C$26</f>
        <v>0</v>
      </c>
      <c r="AD10" s="74">
        <f>$Z10+$Z10*CLA_Gegevens!$C$27</f>
        <v>0</v>
      </c>
      <c r="AE10" s="74">
        <f>$Z10+$Z10*CLA_Gegevens!$C$28</f>
        <v>0</v>
      </c>
    </row>
    <row r="11" spans="2:40" x14ac:dyDescent="0.55000000000000004">
      <c r="B11" s="4">
        <f>CLA_Accounts!$B7</f>
        <v>0</v>
      </c>
      <c r="C11" s="4">
        <f>CLA_Accounts!$C7</f>
        <v>0</v>
      </c>
      <c r="D11" s="4">
        <f>CLA_Accounts!$E7</f>
        <v>0</v>
      </c>
      <c r="E11" s="4">
        <f>CLA_Accounts!$F7</f>
        <v>0</v>
      </c>
      <c r="F11" s="23">
        <f>E11*CLA_Gegevens!$C$11</f>
        <v>0</v>
      </c>
      <c r="G11" s="24">
        <f>IF(CLA_Accounts!K7&gt;2020,CLA_Accounts!K7,0)</f>
        <v>0</v>
      </c>
      <c r="H11" s="25" t="str">
        <f t="shared" si="3"/>
        <v>no</v>
      </c>
      <c r="I11" s="4" t="str">
        <f>IF(AND($I$6&lt;CLA_Gegevens!$C$31,$I$6&lt;&gt;0),"yes","no")</f>
        <v>yes</v>
      </c>
      <c r="J11" s="26">
        <f t="shared" si="1"/>
        <v>0</v>
      </c>
      <c r="K11" s="4" t="str">
        <f>IF(AND($K$6&lt;CLA_Gegevens!$C$31,$K$6&lt;&gt;0),"yes","no")</f>
        <v>yes</v>
      </c>
      <c r="L11" s="26">
        <f t="shared" si="4"/>
        <v>0</v>
      </c>
      <c r="M11" s="4" t="str">
        <f>IF(AND($M$6&lt;CLA_Gegevens!$C$31,$M$6&lt;&gt;0),"yes","no")</f>
        <v>yes</v>
      </c>
      <c r="N11" s="26">
        <f t="shared" si="5"/>
        <v>0</v>
      </c>
      <c r="O11" s="4" t="str">
        <f>IF(AND($O$6&lt;CLA_Gegevens!$C$31,$O$6&lt;&gt;0),"yes","no")</f>
        <v>no</v>
      </c>
      <c r="P11" s="26">
        <f t="shared" si="6"/>
        <v>0</v>
      </c>
      <c r="Q11" s="4" t="str">
        <f>IF(AND($Q$6&lt;CLA_Gegevens!$C$31,$Q$6&lt;&gt;0),"yes","no")</f>
        <v>no</v>
      </c>
      <c r="R11" s="26">
        <f t="shared" si="7"/>
        <v>0</v>
      </c>
      <c r="S11" s="4">
        <f>CLA_Gegevens!$C$32-(COUNTIF(I11:Q11,"yes")*12)</f>
        <v>12</v>
      </c>
      <c r="T11" s="27">
        <f>$R11*(CLA_Berekeningen!$S11*CLA_Gegevens!$C$16)</f>
        <v>0</v>
      </c>
      <c r="U11" s="27">
        <f t="shared" si="9"/>
        <v>0</v>
      </c>
      <c r="V11" s="27">
        <f t="shared" si="2"/>
        <v>0</v>
      </c>
      <c r="W11" s="29">
        <f>$V11/CLA_Gegevens!$C$29</f>
        <v>0</v>
      </c>
      <c r="X11" s="28" t="str">
        <f>IF(H11="yes",ROUND(CLA_Gegevens!$C$5*CLA_Berekeningen!W11,0),"0")</f>
        <v>0</v>
      </c>
      <c r="Y11" s="44"/>
      <c r="Z11" s="74">
        <f t="shared" si="8"/>
        <v>0</v>
      </c>
      <c r="AA11" s="74">
        <f>$Z11+$Z11*CLA_Gegevens!$C$24</f>
        <v>0</v>
      </c>
      <c r="AB11" s="74">
        <f>$Z11+$Z11*CLA_Gegevens!$C$25</f>
        <v>0</v>
      </c>
      <c r="AC11" s="74">
        <f>$Z11+$Z11*CLA_Gegevens!$C$26</f>
        <v>0</v>
      </c>
      <c r="AD11" s="74">
        <f>$Z11+$Z11*CLA_Gegevens!$C$27</f>
        <v>0</v>
      </c>
      <c r="AE11" s="74">
        <f>$Z11+$Z11*CLA_Gegevens!$C$28</f>
        <v>0</v>
      </c>
    </row>
    <row r="12" spans="2:40" x14ac:dyDescent="0.55000000000000004">
      <c r="B12" s="4">
        <f>CLA_Accounts!$B8</f>
        <v>0</v>
      </c>
      <c r="C12" s="4">
        <f>CLA_Accounts!$C8</f>
        <v>0</v>
      </c>
      <c r="D12" s="4">
        <f>CLA_Accounts!$E8</f>
        <v>0</v>
      </c>
      <c r="E12" s="4">
        <f>CLA_Accounts!$F8</f>
        <v>0</v>
      </c>
      <c r="F12" s="23">
        <f>E12*CLA_Gegevens!$C$11</f>
        <v>0</v>
      </c>
      <c r="G12" s="24">
        <f>IF(CLA_Accounts!K8&gt;2020,CLA_Accounts!K8,0)</f>
        <v>0</v>
      </c>
      <c r="H12" s="25" t="str">
        <f t="shared" si="3"/>
        <v>no</v>
      </c>
      <c r="I12" s="4" t="str">
        <f>IF(AND($I$6&lt;CLA_Gegevens!$C$31,$I$6&lt;&gt;0),"yes","no")</f>
        <v>yes</v>
      </c>
      <c r="J12" s="26">
        <f t="shared" si="1"/>
        <v>0</v>
      </c>
      <c r="K12" s="4" t="str">
        <f>IF(AND($K$6&lt;CLA_Gegevens!$C$31,$K$6&lt;&gt;0),"yes","no")</f>
        <v>yes</v>
      </c>
      <c r="L12" s="26">
        <f t="shared" si="4"/>
        <v>0</v>
      </c>
      <c r="M12" s="4" t="str">
        <f>IF(AND($M$6&lt;CLA_Gegevens!$C$31,$M$6&lt;&gt;0),"yes","no")</f>
        <v>yes</v>
      </c>
      <c r="N12" s="26">
        <f t="shared" si="5"/>
        <v>0</v>
      </c>
      <c r="O12" s="4" t="str">
        <f>IF(AND($O$6&lt;CLA_Gegevens!$C$31,$O$6&lt;&gt;0),"yes","no")</f>
        <v>no</v>
      </c>
      <c r="P12" s="26">
        <f t="shared" si="6"/>
        <v>0</v>
      </c>
      <c r="Q12" s="4" t="str">
        <f>IF(AND($Q$6&lt;CLA_Gegevens!$C$31,$Q$6&lt;&gt;0),"yes","no")</f>
        <v>no</v>
      </c>
      <c r="R12" s="26">
        <f t="shared" si="7"/>
        <v>0</v>
      </c>
      <c r="S12" s="4">
        <f>CLA_Gegevens!$C$32-(COUNTIF(I12:Q12,"yes")*12)</f>
        <v>12</v>
      </c>
      <c r="T12" s="27">
        <f>$R12*(CLA_Berekeningen!$S12*CLA_Gegevens!$C$16)</f>
        <v>0</v>
      </c>
      <c r="U12" s="27">
        <f t="shared" si="9"/>
        <v>0</v>
      </c>
      <c r="V12" s="27">
        <f t="shared" si="2"/>
        <v>0</v>
      </c>
      <c r="W12" s="29">
        <f>$V12/CLA_Gegevens!$C$29</f>
        <v>0</v>
      </c>
      <c r="X12" s="28" t="str">
        <f>IF(H12="yes",ROUND(CLA_Gegevens!$C$5*CLA_Berekeningen!W12,0),"0")</f>
        <v>0</v>
      </c>
      <c r="Y12" s="44"/>
      <c r="Z12" s="74">
        <f t="shared" si="8"/>
        <v>0</v>
      </c>
      <c r="AA12" s="74">
        <f>$Z12+$Z12*CLA_Gegevens!$C$24</f>
        <v>0</v>
      </c>
      <c r="AB12" s="74">
        <f>$Z12+$Z12*CLA_Gegevens!$C$25</f>
        <v>0</v>
      </c>
      <c r="AC12" s="74">
        <f>$Z12+$Z12*CLA_Gegevens!$C$26</f>
        <v>0</v>
      </c>
      <c r="AD12" s="74">
        <f>$Z12+$Z12*CLA_Gegevens!$C$27</f>
        <v>0</v>
      </c>
      <c r="AE12" s="74">
        <f>$Z12+$Z12*CLA_Gegevens!$C$28</f>
        <v>0</v>
      </c>
    </row>
    <row r="13" spans="2:40" x14ac:dyDescent="0.55000000000000004">
      <c r="B13" s="4">
        <f>CLA_Accounts!$B9</f>
        <v>0</v>
      </c>
      <c r="C13" s="4">
        <f>CLA_Accounts!$C9</f>
        <v>0</v>
      </c>
      <c r="D13" s="4">
        <f>CLA_Accounts!$E9</f>
        <v>0</v>
      </c>
      <c r="E13" s="4">
        <f>CLA_Accounts!$F9</f>
        <v>0</v>
      </c>
      <c r="F13" s="23">
        <f>E13*CLA_Gegevens!$C$11</f>
        <v>0</v>
      </c>
      <c r="G13" s="24">
        <f>IF(CLA_Accounts!K9&gt;2020,CLA_Accounts!K9,0)</f>
        <v>0</v>
      </c>
      <c r="H13" s="25" t="str">
        <f t="shared" si="3"/>
        <v>no</v>
      </c>
      <c r="I13" s="4" t="str">
        <f>IF(AND($I$6&lt;CLA_Gegevens!$C$31,$I$6&lt;&gt;0),"yes","no")</f>
        <v>yes</v>
      </c>
      <c r="J13" s="26">
        <f t="shared" si="1"/>
        <v>0</v>
      </c>
      <c r="K13" s="4" t="str">
        <f>IF(AND($K$6&lt;CLA_Gegevens!$C$31,$K$6&lt;&gt;0),"yes","no")</f>
        <v>yes</v>
      </c>
      <c r="L13" s="26">
        <f t="shared" si="4"/>
        <v>0</v>
      </c>
      <c r="M13" s="4" t="str">
        <f>IF(AND($M$6&lt;CLA_Gegevens!$C$31,$M$6&lt;&gt;0),"yes","no")</f>
        <v>yes</v>
      </c>
      <c r="N13" s="26">
        <f t="shared" si="5"/>
        <v>0</v>
      </c>
      <c r="O13" s="4" t="str">
        <f>IF(AND($O$6&lt;CLA_Gegevens!$C$31,$O$6&lt;&gt;0),"yes","no")</f>
        <v>no</v>
      </c>
      <c r="P13" s="26">
        <f t="shared" si="6"/>
        <v>0</v>
      </c>
      <c r="Q13" s="4" t="str">
        <f>IF(AND($Q$6&lt;CLA_Gegevens!$C$31,$Q$6&lt;&gt;0),"yes","no")</f>
        <v>no</v>
      </c>
      <c r="R13" s="26">
        <f t="shared" si="7"/>
        <v>0</v>
      </c>
      <c r="S13" s="4">
        <f>CLA_Gegevens!$C$32-(COUNTIF(I13:Q13,"yes")*12)</f>
        <v>12</v>
      </c>
      <c r="T13" s="27">
        <f>$R13*(CLA_Berekeningen!$S13*CLA_Gegevens!$C$16)</f>
        <v>0</v>
      </c>
      <c r="U13" s="27">
        <f t="shared" si="9"/>
        <v>0</v>
      </c>
      <c r="V13" s="27">
        <f t="shared" si="2"/>
        <v>0</v>
      </c>
      <c r="W13" s="29">
        <f>$V13/CLA_Gegevens!$C$29</f>
        <v>0</v>
      </c>
      <c r="X13" s="28" t="str">
        <f>IF(H13="yes",ROUND(CLA_Gegevens!$C$5*CLA_Berekeningen!W13,0),"0")</f>
        <v>0</v>
      </c>
      <c r="Y13" s="44"/>
      <c r="Z13" s="74">
        <f t="shared" si="8"/>
        <v>0</v>
      </c>
      <c r="AA13" s="74">
        <f>$Z13+$Z13*CLA_Gegevens!$C$24</f>
        <v>0</v>
      </c>
      <c r="AB13" s="74">
        <f>$Z13+$Z13*CLA_Gegevens!$C$25</f>
        <v>0</v>
      </c>
      <c r="AC13" s="74">
        <f>$Z13+$Z13*CLA_Gegevens!$C$26</f>
        <v>0</v>
      </c>
      <c r="AD13" s="74">
        <f>$Z13+$Z13*CLA_Gegevens!$C$27</f>
        <v>0</v>
      </c>
      <c r="AE13" s="74">
        <f>$Z13+$Z13*CLA_Gegevens!$C$28</f>
        <v>0</v>
      </c>
    </row>
    <row r="14" spans="2:40" x14ac:dyDescent="0.55000000000000004">
      <c r="B14" s="4">
        <f>CLA_Accounts!$B10</f>
        <v>0</v>
      </c>
      <c r="C14" s="4">
        <f>CLA_Accounts!$C10</f>
        <v>0</v>
      </c>
      <c r="D14" s="4">
        <f>CLA_Accounts!$E10</f>
        <v>0</v>
      </c>
      <c r="E14" s="4">
        <f>CLA_Accounts!$F10</f>
        <v>0</v>
      </c>
      <c r="F14" s="23">
        <f>E14*CLA_Gegevens!$C$11</f>
        <v>0</v>
      </c>
      <c r="G14" s="24">
        <f>IF(CLA_Accounts!K10&gt;2020,CLA_Accounts!K10,0)</f>
        <v>0</v>
      </c>
      <c r="H14" s="25" t="str">
        <f t="shared" si="3"/>
        <v>no</v>
      </c>
      <c r="I14" s="4" t="str">
        <f>IF(AND($I$6&lt;CLA_Gegevens!$C$31,$I$6&lt;&gt;0),"yes","no")</f>
        <v>yes</v>
      </c>
      <c r="J14" s="26">
        <f t="shared" si="1"/>
        <v>0</v>
      </c>
      <c r="K14" s="4" t="str">
        <f>IF(AND($K$6&lt;CLA_Gegevens!$C$31,$K$6&lt;&gt;0),"yes","no")</f>
        <v>yes</v>
      </c>
      <c r="L14" s="26">
        <f t="shared" si="4"/>
        <v>0</v>
      </c>
      <c r="M14" s="4" t="str">
        <f>IF(AND($M$6&lt;CLA_Gegevens!$C$31,$M$6&lt;&gt;0),"yes","no")</f>
        <v>yes</v>
      </c>
      <c r="N14" s="26">
        <f t="shared" si="5"/>
        <v>0</v>
      </c>
      <c r="O14" s="4" t="str">
        <f>IF(AND($O$6&lt;CLA_Gegevens!$C$31,$O$6&lt;&gt;0),"yes","no")</f>
        <v>no</v>
      </c>
      <c r="P14" s="26">
        <f t="shared" si="6"/>
        <v>0</v>
      </c>
      <c r="Q14" s="4" t="str">
        <f>IF(AND($Q$6&lt;CLA_Gegevens!$C$31,$Q$6&lt;&gt;0),"yes","no")</f>
        <v>no</v>
      </c>
      <c r="R14" s="26">
        <f t="shared" si="7"/>
        <v>0</v>
      </c>
      <c r="S14" s="4">
        <f>CLA_Gegevens!$C$32-(COUNTIF(I14:Q14,"yes")*12)</f>
        <v>12</v>
      </c>
      <c r="T14" s="27">
        <f>$R14*(CLA_Berekeningen!$S14*CLA_Gegevens!$C$16)</f>
        <v>0</v>
      </c>
      <c r="U14" s="27">
        <f t="shared" si="9"/>
        <v>0</v>
      </c>
      <c r="V14" s="27">
        <f t="shared" si="2"/>
        <v>0</v>
      </c>
      <c r="W14" s="29">
        <f>$V14/CLA_Gegevens!$C$29</f>
        <v>0</v>
      </c>
      <c r="X14" s="28" t="str">
        <f>IF(H14="yes",ROUND(CLA_Gegevens!$C$5*CLA_Berekeningen!W14,0),"0")</f>
        <v>0</v>
      </c>
      <c r="Y14" s="44"/>
      <c r="Z14" s="74">
        <f t="shared" si="8"/>
        <v>0</v>
      </c>
      <c r="AA14" s="74">
        <f>$Z14+$Z14*CLA_Gegevens!$C$24</f>
        <v>0</v>
      </c>
      <c r="AB14" s="74">
        <f>$Z14+$Z14*CLA_Gegevens!$C$25</f>
        <v>0</v>
      </c>
      <c r="AC14" s="74">
        <f>$Z14+$Z14*CLA_Gegevens!$C$26</f>
        <v>0</v>
      </c>
      <c r="AD14" s="74">
        <f>$Z14+$Z14*CLA_Gegevens!$C$27</f>
        <v>0</v>
      </c>
      <c r="AE14" s="74">
        <f>$Z14+$Z14*CLA_Gegevens!$C$28</f>
        <v>0</v>
      </c>
    </row>
    <row r="15" spans="2:40" x14ac:dyDescent="0.55000000000000004">
      <c r="B15" s="4">
        <f>CLA_Accounts!$B11</f>
        <v>0</v>
      </c>
      <c r="C15" s="4">
        <f>CLA_Accounts!$C11</f>
        <v>0</v>
      </c>
      <c r="D15" s="4">
        <f>CLA_Accounts!$E11</f>
        <v>0</v>
      </c>
      <c r="E15" s="4">
        <f>CLA_Accounts!$F11</f>
        <v>0</v>
      </c>
      <c r="F15" s="23">
        <f>E15*CLA_Gegevens!$C$11</f>
        <v>0</v>
      </c>
      <c r="G15" s="24">
        <f>IF(CLA_Accounts!K11&gt;2020,CLA_Accounts!K11,0)</f>
        <v>0</v>
      </c>
      <c r="H15" s="25" t="str">
        <f t="shared" si="3"/>
        <v>no</v>
      </c>
      <c r="I15" s="4" t="str">
        <f>IF(AND($I$6&lt;CLA_Gegevens!$C$31,$I$6&lt;&gt;0),"yes","no")</f>
        <v>yes</v>
      </c>
      <c r="J15" s="26">
        <f t="shared" si="1"/>
        <v>0</v>
      </c>
      <c r="K15" s="4" t="str">
        <f>IF(AND($K$6&lt;CLA_Gegevens!$C$31,$K$6&lt;&gt;0),"yes","no")</f>
        <v>yes</v>
      </c>
      <c r="L15" s="26">
        <f t="shared" si="4"/>
        <v>0</v>
      </c>
      <c r="M15" s="4" t="str">
        <f>IF(AND($M$6&lt;CLA_Gegevens!$C$31,$M$6&lt;&gt;0),"yes","no")</f>
        <v>yes</v>
      </c>
      <c r="N15" s="26">
        <f t="shared" si="5"/>
        <v>0</v>
      </c>
      <c r="O15" s="4" t="str">
        <f>IF(AND($O$6&lt;CLA_Gegevens!$C$31,$O$6&lt;&gt;0),"yes","no")</f>
        <v>no</v>
      </c>
      <c r="P15" s="26">
        <f t="shared" si="6"/>
        <v>0</v>
      </c>
      <c r="Q15" s="4" t="str">
        <f>IF(AND($Q$6&lt;CLA_Gegevens!$C$31,$Q$6&lt;&gt;0),"yes","no")</f>
        <v>no</v>
      </c>
      <c r="R15" s="26">
        <f t="shared" si="7"/>
        <v>0</v>
      </c>
      <c r="S15" s="4">
        <f>CLA_Gegevens!$C$32-(COUNTIF(I15:Q15,"yes")*12)</f>
        <v>12</v>
      </c>
      <c r="T15" s="27">
        <f>$R15*(CLA_Berekeningen!$S15*CLA_Gegevens!$C$16)</f>
        <v>0</v>
      </c>
      <c r="U15" s="27">
        <f t="shared" si="9"/>
        <v>0</v>
      </c>
      <c r="V15" s="27">
        <f t="shared" si="2"/>
        <v>0</v>
      </c>
      <c r="W15" s="29">
        <f>$V15/CLA_Gegevens!$C$29</f>
        <v>0</v>
      </c>
      <c r="X15" s="28" t="str">
        <f>IF(H15="yes",ROUND(CLA_Gegevens!$C$5*CLA_Berekeningen!W15,0),"0")</f>
        <v>0</v>
      </c>
      <c r="Y15" s="44"/>
      <c r="Z15" s="74">
        <f t="shared" si="8"/>
        <v>0</v>
      </c>
      <c r="AA15" s="74">
        <f>$Z15+$Z15*CLA_Gegevens!$C$24</f>
        <v>0</v>
      </c>
      <c r="AB15" s="74">
        <f>$Z15+$Z15*CLA_Gegevens!$C$25</f>
        <v>0</v>
      </c>
      <c r="AC15" s="74">
        <f>$Z15+$Z15*CLA_Gegevens!$C$26</f>
        <v>0</v>
      </c>
      <c r="AD15" s="74">
        <f>$Z15+$Z15*CLA_Gegevens!$C$27</f>
        <v>0</v>
      </c>
      <c r="AE15" s="74">
        <f>$Z15+$Z15*CLA_Gegevens!$C$28</f>
        <v>0</v>
      </c>
    </row>
    <row r="16" spans="2:40" x14ac:dyDescent="0.55000000000000004">
      <c r="B16" s="4">
        <f>CLA_Accounts!$B12</f>
        <v>0</v>
      </c>
      <c r="C16" s="4">
        <f>CLA_Accounts!$C12</f>
        <v>0</v>
      </c>
      <c r="D16" s="4">
        <f>CLA_Accounts!$E12</f>
        <v>0</v>
      </c>
      <c r="E16" s="4">
        <f>CLA_Accounts!$F12</f>
        <v>0</v>
      </c>
      <c r="F16" s="23">
        <f>E16*CLA_Gegevens!$C$11</f>
        <v>0</v>
      </c>
      <c r="G16" s="24">
        <f>IF(CLA_Accounts!K12&gt;2020,CLA_Accounts!K12,0)</f>
        <v>0</v>
      </c>
      <c r="H16" s="25" t="str">
        <f t="shared" si="3"/>
        <v>no</v>
      </c>
      <c r="I16" s="4" t="str">
        <f>IF(AND($I$6&lt;CLA_Gegevens!$C$31,$I$6&lt;&gt;0),"yes","no")</f>
        <v>yes</v>
      </c>
      <c r="J16" s="26">
        <f t="shared" si="1"/>
        <v>0</v>
      </c>
      <c r="K16" s="4" t="str">
        <f>IF(AND($K$6&lt;CLA_Gegevens!$C$31,$K$6&lt;&gt;0),"yes","no")</f>
        <v>yes</v>
      </c>
      <c r="L16" s="26">
        <f t="shared" si="4"/>
        <v>0</v>
      </c>
      <c r="M16" s="4" t="str">
        <f>IF(AND($M$6&lt;CLA_Gegevens!$C$31,$M$6&lt;&gt;0),"yes","no")</f>
        <v>yes</v>
      </c>
      <c r="N16" s="26">
        <f t="shared" si="5"/>
        <v>0</v>
      </c>
      <c r="O16" s="4" t="str">
        <f>IF(AND($O$6&lt;CLA_Gegevens!$C$31,$O$6&lt;&gt;0),"yes","no")</f>
        <v>no</v>
      </c>
      <c r="P16" s="26">
        <f t="shared" si="6"/>
        <v>0</v>
      </c>
      <c r="Q16" s="4" t="str">
        <f>IF(AND($Q$6&lt;CLA_Gegevens!$C$31,$Q$6&lt;&gt;0),"yes","no")</f>
        <v>no</v>
      </c>
      <c r="R16" s="26">
        <f t="shared" si="7"/>
        <v>0</v>
      </c>
      <c r="S16" s="4">
        <f>CLA_Gegevens!$C$32-(COUNTIF(I16:Q16,"yes")*12)</f>
        <v>12</v>
      </c>
      <c r="T16" s="27">
        <f>$R16*(CLA_Berekeningen!$S16*CLA_Gegevens!$C$16)</f>
        <v>0</v>
      </c>
      <c r="U16" s="27">
        <f t="shared" si="9"/>
        <v>0</v>
      </c>
      <c r="V16" s="27">
        <f t="shared" si="2"/>
        <v>0</v>
      </c>
      <c r="W16" s="29">
        <f>$V16/CLA_Gegevens!$C$29</f>
        <v>0</v>
      </c>
      <c r="X16" s="28" t="str">
        <f>IF(H16="yes",ROUND(CLA_Gegevens!$C$5*CLA_Berekeningen!W16,0),"0")</f>
        <v>0</v>
      </c>
      <c r="Y16" s="44"/>
      <c r="Z16" s="74">
        <f t="shared" si="8"/>
        <v>0</v>
      </c>
      <c r="AA16" s="74">
        <f>$Z16+$Z16*CLA_Gegevens!$C$24</f>
        <v>0</v>
      </c>
      <c r="AB16" s="74">
        <f>$Z16+$Z16*CLA_Gegevens!$C$25</f>
        <v>0</v>
      </c>
      <c r="AC16" s="74">
        <f>$Z16+$Z16*CLA_Gegevens!$C$26</f>
        <v>0</v>
      </c>
      <c r="AD16" s="74">
        <f>$Z16+$Z16*CLA_Gegevens!$C$27</f>
        <v>0</v>
      </c>
      <c r="AE16" s="74">
        <f>$Z16+$Z16*CLA_Gegevens!$C$28</f>
        <v>0</v>
      </c>
    </row>
    <row r="17" spans="2:31" x14ac:dyDescent="0.55000000000000004">
      <c r="B17" s="4">
        <f>CLA_Accounts!$B13</f>
        <v>0</v>
      </c>
      <c r="C17" s="4">
        <f>CLA_Accounts!$C13</f>
        <v>0</v>
      </c>
      <c r="D17" s="4">
        <f>CLA_Accounts!$E13</f>
        <v>0</v>
      </c>
      <c r="E17" s="4">
        <f>CLA_Accounts!$F13</f>
        <v>0</v>
      </c>
      <c r="F17" s="23">
        <f>E17*CLA_Gegevens!$C$11</f>
        <v>0</v>
      </c>
      <c r="G17" s="24">
        <f>IF(CLA_Accounts!K13&gt;2020,CLA_Accounts!K13,0)</f>
        <v>0</v>
      </c>
      <c r="H17" s="25" t="str">
        <f t="shared" si="3"/>
        <v>no</v>
      </c>
      <c r="I17" s="4" t="str">
        <f>IF(AND($I$6&lt;CLA_Gegevens!$C$31,$I$6&lt;&gt;0),"yes","no")</f>
        <v>yes</v>
      </c>
      <c r="J17" s="26">
        <f t="shared" si="1"/>
        <v>0</v>
      </c>
      <c r="K17" s="4" t="str">
        <f>IF(AND($K$6&lt;CLA_Gegevens!$C$31,$K$6&lt;&gt;0),"yes","no")</f>
        <v>yes</v>
      </c>
      <c r="L17" s="26">
        <f t="shared" si="4"/>
        <v>0</v>
      </c>
      <c r="M17" s="4" t="str">
        <f>IF(AND($M$6&lt;CLA_Gegevens!$C$31,$M$6&lt;&gt;0),"yes","no")</f>
        <v>yes</v>
      </c>
      <c r="N17" s="26">
        <f t="shared" si="5"/>
        <v>0</v>
      </c>
      <c r="O17" s="4" t="str">
        <f>IF(AND($O$6&lt;CLA_Gegevens!$C$31,$O$6&lt;&gt;0),"yes","no")</f>
        <v>no</v>
      </c>
      <c r="P17" s="26">
        <f t="shared" si="6"/>
        <v>0</v>
      </c>
      <c r="Q17" s="4" t="str">
        <f>IF(AND($Q$6&lt;CLA_Gegevens!$C$31,$Q$6&lt;&gt;0),"yes","no")</f>
        <v>no</v>
      </c>
      <c r="R17" s="26">
        <f t="shared" si="7"/>
        <v>0</v>
      </c>
      <c r="S17" s="4">
        <f>CLA_Gegevens!$C$32-(COUNTIF(I17:Q17,"yes")*12)</f>
        <v>12</v>
      </c>
      <c r="T17" s="27">
        <f>$R17*(CLA_Berekeningen!$S17*CLA_Gegevens!$C$16)</f>
        <v>0</v>
      </c>
      <c r="U17" s="27">
        <f t="shared" si="9"/>
        <v>0</v>
      </c>
      <c r="V17" s="27">
        <f t="shared" si="2"/>
        <v>0</v>
      </c>
      <c r="W17" s="29">
        <f>$V17/CLA_Gegevens!$C$29</f>
        <v>0</v>
      </c>
      <c r="X17" s="28" t="str">
        <f>IF(H17="yes",ROUND(CLA_Gegevens!$C$5*CLA_Berekeningen!W17,0),"0")</f>
        <v>0</v>
      </c>
      <c r="Y17" s="44"/>
      <c r="Z17" s="74">
        <f t="shared" si="8"/>
        <v>0</v>
      </c>
      <c r="AA17" s="74">
        <f>$Z17+$Z17*CLA_Gegevens!$C$24</f>
        <v>0</v>
      </c>
      <c r="AB17" s="74">
        <f>$Z17+$Z17*CLA_Gegevens!$C$25</f>
        <v>0</v>
      </c>
      <c r="AC17" s="74">
        <f>$Z17+$Z17*CLA_Gegevens!$C$26</f>
        <v>0</v>
      </c>
      <c r="AD17" s="74">
        <f>$Z17+$Z17*CLA_Gegevens!$C$27</f>
        <v>0</v>
      </c>
      <c r="AE17" s="74">
        <f>$Z17+$Z17*CLA_Gegevens!$C$28</f>
        <v>0</v>
      </c>
    </row>
    <row r="18" spans="2:31" x14ac:dyDescent="0.55000000000000004">
      <c r="B18" s="4">
        <f>CLA_Accounts!$B14</f>
        <v>0</v>
      </c>
      <c r="C18" s="4">
        <f>CLA_Accounts!$C14</f>
        <v>0</v>
      </c>
      <c r="D18" s="4">
        <f>CLA_Accounts!$E14</f>
        <v>0</v>
      </c>
      <c r="E18" s="4">
        <f>CLA_Accounts!$F14</f>
        <v>0</v>
      </c>
      <c r="F18" s="23">
        <f>E18*CLA_Gegevens!$C$11</f>
        <v>0</v>
      </c>
      <c r="G18" s="24">
        <f>IF(CLA_Accounts!K14&gt;2020,CLA_Accounts!K14,0)</f>
        <v>0</v>
      </c>
      <c r="H18" s="25" t="str">
        <f t="shared" si="3"/>
        <v>no</v>
      </c>
      <c r="I18" s="4" t="str">
        <f>IF(AND($I$6&lt;CLA_Gegevens!$C$31,$I$6&lt;&gt;0),"yes","no")</f>
        <v>yes</v>
      </c>
      <c r="J18" s="26">
        <f t="shared" si="1"/>
        <v>0</v>
      </c>
      <c r="K18" s="4" t="str">
        <f>IF(AND($K$6&lt;CLA_Gegevens!$C$31,$K$6&lt;&gt;0),"yes","no")</f>
        <v>yes</v>
      </c>
      <c r="L18" s="26">
        <f t="shared" si="4"/>
        <v>0</v>
      </c>
      <c r="M18" s="4" t="str">
        <f>IF(AND($M$6&lt;CLA_Gegevens!$C$31,$M$6&lt;&gt;0),"yes","no")</f>
        <v>yes</v>
      </c>
      <c r="N18" s="26">
        <f t="shared" si="5"/>
        <v>0</v>
      </c>
      <c r="O18" s="4" t="str">
        <f>IF(AND($O$6&lt;CLA_Gegevens!$C$31,$O$6&lt;&gt;0),"yes","no")</f>
        <v>no</v>
      </c>
      <c r="P18" s="26">
        <f t="shared" si="6"/>
        <v>0</v>
      </c>
      <c r="Q18" s="4" t="str">
        <f>IF(AND($Q$6&lt;CLA_Gegevens!$C$31,$Q$6&lt;&gt;0),"yes","no")</f>
        <v>no</v>
      </c>
      <c r="R18" s="26">
        <f t="shared" si="7"/>
        <v>0</v>
      </c>
      <c r="S18" s="4">
        <f>CLA_Gegevens!$C$32-(COUNTIF(I18:Q18,"yes")*12)</f>
        <v>12</v>
      </c>
      <c r="T18" s="27">
        <f>$R18*(CLA_Berekeningen!$S18*CLA_Gegevens!$C$16)</f>
        <v>0</v>
      </c>
      <c r="U18" s="27">
        <f t="shared" si="9"/>
        <v>0</v>
      </c>
      <c r="V18" s="27">
        <f t="shared" si="2"/>
        <v>0</v>
      </c>
      <c r="W18" s="29">
        <f>$V18/CLA_Gegevens!$C$29</f>
        <v>0</v>
      </c>
      <c r="X18" s="28" t="str">
        <f>IF(H18="yes",ROUND(CLA_Gegevens!$C$5*CLA_Berekeningen!W18,0),"0")</f>
        <v>0</v>
      </c>
      <c r="Y18" s="44"/>
      <c r="Z18" s="74">
        <f t="shared" si="8"/>
        <v>0</v>
      </c>
      <c r="AA18" s="74">
        <f>$Z18+$Z18*CLA_Gegevens!$C$24</f>
        <v>0</v>
      </c>
      <c r="AB18" s="74">
        <f>$Z18+$Z18*CLA_Gegevens!$C$25</f>
        <v>0</v>
      </c>
      <c r="AC18" s="74">
        <f>$Z18+$Z18*CLA_Gegevens!$C$26</f>
        <v>0</v>
      </c>
      <c r="AD18" s="74">
        <f>$Z18+$Z18*CLA_Gegevens!$C$27</f>
        <v>0</v>
      </c>
      <c r="AE18" s="74">
        <f>$Z18+$Z18*CLA_Gegevens!$C$28</f>
        <v>0</v>
      </c>
    </row>
    <row r="19" spans="2:31" x14ac:dyDescent="0.55000000000000004">
      <c r="B19" s="4">
        <f>CLA_Accounts!$B15</f>
        <v>0</v>
      </c>
      <c r="C19" s="4">
        <f>CLA_Accounts!$C15</f>
        <v>0</v>
      </c>
      <c r="D19" s="4">
        <f>CLA_Accounts!$E15</f>
        <v>0</v>
      </c>
      <c r="E19" s="4">
        <f>CLA_Accounts!$F15</f>
        <v>0</v>
      </c>
      <c r="F19" s="23">
        <f>E19*CLA_Gegevens!$C$11</f>
        <v>0</v>
      </c>
      <c r="G19" s="24">
        <f>IF(CLA_Accounts!K15&gt;2020,CLA_Accounts!K15,0)</f>
        <v>0</v>
      </c>
      <c r="H19" s="25" t="str">
        <f t="shared" si="3"/>
        <v>no</v>
      </c>
      <c r="I19" s="4" t="str">
        <f>IF(AND($I$6&lt;CLA_Gegevens!$C$31,$I$6&lt;&gt;0),"yes","no")</f>
        <v>yes</v>
      </c>
      <c r="J19" s="26">
        <f t="shared" si="1"/>
        <v>0</v>
      </c>
      <c r="K19" s="4" t="str">
        <f>IF(AND($K$6&lt;CLA_Gegevens!$C$31,$K$6&lt;&gt;0),"yes","no")</f>
        <v>yes</v>
      </c>
      <c r="L19" s="26">
        <f t="shared" si="4"/>
        <v>0</v>
      </c>
      <c r="M19" s="4" t="str">
        <f>IF(AND($M$6&lt;CLA_Gegevens!$C$31,$M$6&lt;&gt;0),"yes","no")</f>
        <v>yes</v>
      </c>
      <c r="N19" s="26">
        <f t="shared" si="5"/>
        <v>0</v>
      </c>
      <c r="O19" s="4" t="str">
        <f>IF(AND($O$6&lt;CLA_Gegevens!$C$31,$O$6&lt;&gt;0),"yes","no")</f>
        <v>no</v>
      </c>
      <c r="P19" s="26">
        <f t="shared" si="6"/>
        <v>0</v>
      </c>
      <c r="Q19" s="4" t="str">
        <f>IF(AND($Q$6&lt;CLA_Gegevens!$C$31,$Q$6&lt;&gt;0),"yes","no")</f>
        <v>no</v>
      </c>
      <c r="R19" s="26">
        <f t="shared" si="7"/>
        <v>0</v>
      </c>
      <c r="S19" s="4">
        <f>CLA_Gegevens!$C$32-(COUNTIF(I19:Q19,"yes")*12)</f>
        <v>12</v>
      </c>
      <c r="T19" s="27">
        <f>$R19*(CLA_Berekeningen!$S19*CLA_Gegevens!$C$16)</f>
        <v>0</v>
      </c>
      <c r="U19" s="27">
        <f t="shared" si="9"/>
        <v>0</v>
      </c>
      <c r="V19" s="27">
        <f t="shared" si="2"/>
        <v>0</v>
      </c>
      <c r="W19" s="29">
        <f>$V19/CLA_Gegevens!$C$29</f>
        <v>0</v>
      </c>
      <c r="X19" s="28" t="str">
        <f>IF(H19="yes",ROUND(CLA_Gegevens!$C$5*CLA_Berekeningen!W19,0),"0")</f>
        <v>0</v>
      </c>
      <c r="Y19" s="44"/>
      <c r="Z19" s="74">
        <f t="shared" si="8"/>
        <v>0</v>
      </c>
      <c r="AA19" s="74">
        <f>$Z19+$Z19*CLA_Gegevens!$C$24</f>
        <v>0</v>
      </c>
      <c r="AB19" s="74">
        <f>$Z19+$Z19*CLA_Gegevens!$C$25</f>
        <v>0</v>
      </c>
      <c r="AC19" s="74">
        <f>$Z19+$Z19*CLA_Gegevens!$C$26</f>
        <v>0</v>
      </c>
      <c r="AD19" s="74">
        <f>$Z19+$Z19*CLA_Gegevens!$C$27</f>
        <v>0</v>
      </c>
      <c r="AE19" s="74">
        <f>$Z19+$Z19*CLA_Gegevens!$C$28</f>
        <v>0</v>
      </c>
    </row>
    <row r="20" spans="2:31" x14ac:dyDescent="0.55000000000000004">
      <c r="B20" s="4">
        <f>CLA_Accounts!$B16</f>
        <v>0</v>
      </c>
      <c r="C20" s="4">
        <f>CLA_Accounts!$C16</f>
        <v>0</v>
      </c>
      <c r="D20" s="4">
        <f>CLA_Accounts!$E16</f>
        <v>0</v>
      </c>
      <c r="E20" s="4">
        <f>CLA_Accounts!$F16</f>
        <v>0</v>
      </c>
      <c r="F20" s="23">
        <f>E20*CLA_Gegevens!$C$11</f>
        <v>0</v>
      </c>
      <c r="G20" s="24">
        <f>IF(CLA_Accounts!K16&gt;2020,CLA_Accounts!K16,0)</f>
        <v>0</v>
      </c>
      <c r="H20" s="25" t="str">
        <f t="shared" si="3"/>
        <v>no</v>
      </c>
      <c r="I20" s="4" t="str">
        <f>IF(AND($I$6&lt;CLA_Gegevens!$C$31,$I$6&lt;&gt;0),"yes","no")</f>
        <v>yes</v>
      </c>
      <c r="J20" s="26">
        <f t="shared" si="1"/>
        <v>0</v>
      </c>
      <c r="K20" s="4" t="str">
        <f>IF(AND($K$6&lt;CLA_Gegevens!$C$31,$K$6&lt;&gt;0),"yes","no")</f>
        <v>yes</v>
      </c>
      <c r="L20" s="26">
        <f t="shared" si="4"/>
        <v>0</v>
      </c>
      <c r="M20" s="4" t="str">
        <f>IF(AND($M$6&lt;CLA_Gegevens!$C$31,$M$6&lt;&gt;0),"yes","no")</f>
        <v>yes</v>
      </c>
      <c r="N20" s="26">
        <f t="shared" si="5"/>
        <v>0</v>
      </c>
      <c r="O20" s="4" t="str">
        <f>IF(AND($O$6&lt;CLA_Gegevens!$C$31,$O$6&lt;&gt;0),"yes","no")</f>
        <v>no</v>
      </c>
      <c r="P20" s="26">
        <f t="shared" si="6"/>
        <v>0</v>
      </c>
      <c r="Q20" s="4" t="str">
        <f>IF(AND($Q$6&lt;CLA_Gegevens!$C$31,$Q$6&lt;&gt;0),"yes","no")</f>
        <v>no</v>
      </c>
      <c r="R20" s="26">
        <f t="shared" si="7"/>
        <v>0</v>
      </c>
      <c r="S20" s="4">
        <f>CLA_Gegevens!$C$32-(COUNTIF(I20:Q20,"yes")*12)</f>
        <v>12</v>
      </c>
      <c r="T20" s="27">
        <f>$R20*(CLA_Berekeningen!$S20*CLA_Gegevens!$C$16)</f>
        <v>0</v>
      </c>
      <c r="U20" s="27">
        <f t="shared" si="9"/>
        <v>0</v>
      </c>
      <c r="V20" s="27">
        <f t="shared" si="2"/>
        <v>0</v>
      </c>
      <c r="W20" s="29">
        <f>$V20/CLA_Gegevens!$C$29</f>
        <v>0</v>
      </c>
      <c r="X20" s="28" t="str">
        <f>IF(H20="yes",ROUND(CLA_Gegevens!$C$5*CLA_Berekeningen!W20,0),"0")</f>
        <v>0</v>
      </c>
      <c r="Y20" s="44"/>
      <c r="Z20" s="74">
        <f t="shared" si="8"/>
        <v>0</v>
      </c>
      <c r="AA20" s="74">
        <f>$Z20+$Z20*CLA_Gegevens!$C$24</f>
        <v>0</v>
      </c>
      <c r="AB20" s="74">
        <f>$Z20+$Z20*CLA_Gegevens!$C$25</f>
        <v>0</v>
      </c>
      <c r="AC20" s="74">
        <f>$Z20+$Z20*CLA_Gegevens!$C$26</f>
        <v>0</v>
      </c>
      <c r="AD20" s="74">
        <f>$Z20+$Z20*CLA_Gegevens!$C$27</f>
        <v>0</v>
      </c>
      <c r="AE20" s="74">
        <f>$Z20+$Z20*CLA_Gegevens!$C$28</f>
        <v>0</v>
      </c>
    </row>
    <row r="21" spans="2:31" x14ac:dyDescent="0.55000000000000004">
      <c r="B21" s="4">
        <f>CLA_Accounts!$B17</f>
        <v>0</v>
      </c>
      <c r="C21" s="4">
        <f>CLA_Accounts!$C17</f>
        <v>0</v>
      </c>
      <c r="D21" s="4">
        <f>CLA_Accounts!$E17</f>
        <v>0</v>
      </c>
      <c r="E21" s="4">
        <f>CLA_Accounts!$F17</f>
        <v>0</v>
      </c>
      <c r="F21" s="23">
        <f>E21*CLA_Gegevens!$C$11</f>
        <v>0</v>
      </c>
      <c r="G21" s="24">
        <f>IF(CLA_Accounts!K17&gt;2020,CLA_Accounts!K17,0)</f>
        <v>0</v>
      </c>
      <c r="H21" s="25" t="str">
        <f t="shared" si="3"/>
        <v>no</v>
      </c>
      <c r="I21" s="4" t="str">
        <f>IF(AND($I$6&lt;CLA_Gegevens!$C$31,$I$6&lt;&gt;0),"yes","no")</f>
        <v>yes</v>
      </c>
      <c r="J21" s="26">
        <f t="shared" si="1"/>
        <v>0</v>
      </c>
      <c r="K21" s="4" t="str">
        <f>IF(AND($K$6&lt;CLA_Gegevens!$C$31,$K$6&lt;&gt;0),"yes","no")</f>
        <v>yes</v>
      </c>
      <c r="L21" s="26">
        <f t="shared" si="4"/>
        <v>0</v>
      </c>
      <c r="M21" s="4" t="str">
        <f>IF(AND($M$6&lt;CLA_Gegevens!$C$31,$M$6&lt;&gt;0),"yes","no")</f>
        <v>yes</v>
      </c>
      <c r="N21" s="26">
        <f t="shared" si="5"/>
        <v>0</v>
      </c>
      <c r="O21" s="4" t="str">
        <f>IF(AND($O$6&lt;CLA_Gegevens!$C$31,$O$6&lt;&gt;0),"yes","no")</f>
        <v>no</v>
      </c>
      <c r="P21" s="26">
        <f t="shared" si="6"/>
        <v>0</v>
      </c>
      <c r="Q21" s="4" t="str">
        <f>IF(AND($Q$6&lt;CLA_Gegevens!$C$31,$Q$6&lt;&gt;0),"yes","no")</f>
        <v>no</v>
      </c>
      <c r="R21" s="26">
        <f t="shared" si="7"/>
        <v>0</v>
      </c>
      <c r="S21" s="4">
        <f>CLA_Gegevens!$C$32-(COUNTIF(I21:Q21,"yes")*12)</f>
        <v>12</v>
      </c>
      <c r="T21" s="27">
        <f>$R21*(CLA_Berekeningen!$S21*CLA_Gegevens!$C$16)</f>
        <v>0</v>
      </c>
      <c r="U21" s="27">
        <f t="shared" si="9"/>
        <v>0</v>
      </c>
      <c r="V21" s="27">
        <f t="shared" si="2"/>
        <v>0</v>
      </c>
      <c r="W21" s="29">
        <f>$V21/CLA_Gegevens!$C$29</f>
        <v>0</v>
      </c>
      <c r="X21" s="28" t="str">
        <f>IF(H21="yes",ROUND(CLA_Gegevens!$C$5*CLA_Berekeningen!W21,0),"0")</f>
        <v>0</v>
      </c>
      <c r="Y21" s="44"/>
      <c r="Z21" s="74">
        <f t="shared" si="8"/>
        <v>0</v>
      </c>
      <c r="AA21" s="74">
        <f>$Z21+$Z21*CLA_Gegevens!$C$24</f>
        <v>0</v>
      </c>
      <c r="AB21" s="74">
        <f>$Z21+$Z21*CLA_Gegevens!$C$25</f>
        <v>0</v>
      </c>
      <c r="AC21" s="74">
        <f>$Z21+$Z21*CLA_Gegevens!$C$26</f>
        <v>0</v>
      </c>
      <c r="AD21" s="74">
        <f>$Z21+$Z21*CLA_Gegevens!$C$27</f>
        <v>0</v>
      </c>
      <c r="AE21" s="74">
        <f>$Z21+$Z21*CLA_Gegevens!$C$28</f>
        <v>0</v>
      </c>
    </row>
    <row r="22" spans="2:31" x14ac:dyDescent="0.55000000000000004">
      <c r="B22" s="4">
        <f>CLA_Accounts!$B18</f>
        <v>0</v>
      </c>
      <c r="C22" s="4">
        <f>CLA_Accounts!$C18</f>
        <v>0</v>
      </c>
      <c r="D22" s="4">
        <f>CLA_Accounts!$E18</f>
        <v>0</v>
      </c>
      <c r="E22" s="4">
        <f>CLA_Accounts!$F18</f>
        <v>0</v>
      </c>
      <c r="F22" s="23">
        <f>E22*CLA_Gegevens!$C$11</f>
        <v>0</v>
      </c>
      <c r="G22" s="24">
        <f>IF(CLA_Accounts!K18&gt;2020,CLA_Accounts!K18,0)</f>
        <v>0</v>
      </c>
      <c r="H22" s="25" t="str">
        <f t="shared" si="3"/>
        <v>no</v>
      </c>
      <c r="I22" s="4" t="str">
        <f>IF(AND($I$6&lt;CLA_Gegevens!$C$31,$I$6&lt;&gt;0),"yes","no")</f>
        <v>yes</v>
      </c>
      <c r="J22" s="26">
        <f t="shared" si="1"/>
        <v>0</v>
      </c>
      <c r="K22" s="4" t="str">
        <f>IF(AND($K$6&lt;CLA_Gegevens!$C$31,$K$6&lt;&gt;0),"yes","no")</f>
        <v>yes</v>
      </c>
      <c r="L22" s="26">
        <f t="shared" si="4"/>
        <v>0</v>
      </c>
      <c r="M22" s="4" t="str">
        <f>IF(AND($M$6&lt;CLA_Gegevens!$C$31,$M$6&lt;&gt;0),"yes","no")</f>
        <v>yes</v>
      </c>
      <c r="N22" s="26">
        <f t="shared" si="5"/>
        <v>0</v>
      </c>
      <c r="O22" s="4" t="str">
        <f>IF(AND($O$6&lt;CLA_Gegevens!$C$31,$O$6&lt;&gt;0),"yes","no")</f>
        <v>no</v>
      </c>
      <c r="P22" s="26">
        <f t="shared" si="6"/>
        <v>0</v>
      </c>
      <c r="Q22" s="4" t="str">
        <f>IF(AND($Q$6&lt;CLA_Gegevens!$C$31,$Q$6&lt;&gt;0),"yes","no")</f>
        <v>no</v>
      </c>
      <c r="R22" s="26">
        <f t="shared" si="7"/>
        <v>0</v>
      </c>
      <c r="S22" s="4">
        <f>CLA_Gegevens!$C$32-(COUNTIF(I22:Q22,"yes")*12)</f>
        <v>12</v>
      </c>
      <c r="T22" s="27">
        <f>$R22*(CLA_Berekeningen!$S22*CLA_Gegevens!$C$16)</f>
        <v>0</v>
      </c>
      <c r="U22" s="27">
        <f t="shared" si="9"/>
        <v>0</v>
      </c>
      <c r="V22" s="27">
        <f t="shared" si="2"/>
        <v>0</v>
      </c>
      <c r="W22" s="29">
        <f>$V22/CLA_Gegevens!$C$29</f>
        <v>0</v>
      </c>
      <c r="X22" s="28" t="str">
        <f>IF(H22="yes",ROUND(CLA_Gegevens!$C$5*CLA_Berekeningen!W22,0),"0")</f>
        <v>0</v>
      </c>
      <c r="Y22" s="44"/>
      <c r="Z22" s="74">
        <f t="shared" si="8"/>
        <v>0</v>
      </c>
      <c r="AA22" s="74">
        <f>$Z22+$Z22*CLA_Gegevens!$C$24</f>
        <v>0</v>
      </c>
      <c r="AB22" s="74">
        <f>$Z22+$Z22*CLA_Gegevens!$C$25</f>
        <v>0</v>
      </c>
      <c r="AC22" s="74">
        <f>$Z22+$Z22*CLA_Gegevens!$C$26</f>
        <v>0</v>
      </c>
      <c r="AD22" s="74">
        <f>$Z22+$Z22*CLA_Gegevens!$C$27</f>
        <v>0</v>
      </c>
      <c r="AE22" s="74">
        <f>$Z22+$Z22*CLA_Gegevens!$C$28</f>
        <v>0</v>
      </c>
    </row>
    <row r="23" spans="2:31" x14ac:dyDescent="0.55000000000000004">
      <c r="B23" s="4">
        <f>CLA_Accounts!$B19</f>
        <v>0</v>
      </c>
      <c r="C23" s="4">
        <f>CLA_Accounts!$C19</f>
        <v>0</v>
      </c>
      <c r="D23" s="4">
        <f>CLA_Accounts!$E19</f>
        <v>0</v>
      </c>
      <c r="E23" s="4">
        <f>CLA_Accounts!$F19</f>
        <v>0</v>
      </c>
      <c r="F23" s="23">
        <f>E23*CLA_Gegevens!$C$11</f>
        <v>0</v>
      </c>
      <c r="G23" s="24">
        <f>IF(CLA_Accounts!K19&gt;2020,CLA_Accounts!K19,0)</f>
        <v>0</v>
      </c>
      <c r="H23" s="25" t="str">
        <f t="shared" si="3"/>
        <v>no</v>
      </c>
      <c r="I23" s="4" t="str">
        <f>IF(AND($I$6&lt;CLA_Gegevens!$C$31,$I$6&lt;&gt;0),"yes","no")</f>
        <v>yes</v>
      </c>
      <c r="J23" s="26">
        <f t="shared" si="1"/>
        <v>0</v>
      </c>
      <c r="K23" s="4" t="str">
        <f>IF(AND($K$6&lt;CLA_Gegevens!$C$31,$K$6&lt;&gt;0),"yes","no")</f>
        <v>yes</v>
      </c>
      <c r="L23" s="26">
        <f t="shared" si="4"/>
        <v>0</v>
      </c>
      <c r="M23" s="4" t="str">
        <f>IF(AND($M$6&lt;CLA_Gegevens!$C$31,$M$6&lt;&gt;0),"yes","no")</f>
        <v>yes</v>
      </c>
      <c r="N23" s="26">
        <f t="shared" si="5"/>
        <v>0</v>
      </c>
      <c r="O23" s="4" t="str">
        <f>IF(AND($O$6&lt;CLA_Gegevens!$C$31,$O$6&lt;&gt;0),"yes","no")</f>
        <v>no</v>
      </c>
      <c r="P23" s="26">
        <f t="shared" si="6"/>
        <v>0</v>
      </c>
      <c r="Q23" s="4" t="str">
        <f>IF(AND($Q$6&lt;CLA_Gegevens!$C$31,$Q$6&lt;&gt;0),"yes","no")</f>
        <v>no</v>
      </c>
      <c r="R23" s="26">
        <f t="shared" si="7"/>
        <v>0</v>
      </c>
      <c r="S23" s="4">
        <f>CLA_Gegevens!$C$32-(COUNTIF(I23:Q23,"yes")*12)</f>
        <v>12</v>
      </c>
      <c r="T23" s="27">
        <f>$R23*(CLA_Berekeningen!$S23*CLA_Gegevens!$C$16)</f>
        <v>0</v>
      </c>
      <c r="U23" s="27">
        <f t="shared" si="9"/>
        <v>0</v>
      </c>
      <c r="V23" s="27">
        <f t="shared" si="2"/>
        <v>0</v>
      </c>
      <c r="W23" s="29">
        <f>$V23/CLA_Gegevens!$C$29</f>
        <v>0</v>
      </c>
      <c r="X23" s="28" t="str">
        <f>IF(H23="yes",ROUND(CLA_Gegevens!$C$5*CLA_Berekeningen!W23,0),"0")</f>
        <v>0</v>
      </c>
      <c r="Y23" s="44"/>
      <c r="Z23" s="74">
        <f t="shared" si="8"/>
        <v>0</v>
      </c>
      <c r="AA23" s="74">
        <f>$Z23+$Z23*CLA_Gegevens!$C$24</f>
        <v>0</v>
      </c>
      <c r="AB23" s="74">
        <f>$Z23+$Z23*CLA_Gegevens!$C$25</f>
        <v>0</v>
      </c>
      <c r="AC23" s="74">
        <f>$Z23+$Z23*CLA_Gegevens!$C$26</f>
        <v>0</v>
      </c>
      <c r="AD23" s="74">
        <f>$Z23+$Z23*CLA_Gegevens!$C$27</f>
        <v>0</v>
      </c>
      <c r="AE23" s="74">
        <f>$Z23+$Z23*CLA_Gegevens!$C$28</f>
        <v>0</v>
      </c>
    </row>
    <row r="24" spans="2:31" x14ac:dyDescent="0.55000000000000004">
      <c r="B24" s="4">
        <f>CLA_Accounts!$B20</f>
        <v>0</v>
      </c>
      <c r="C24" s="4">
        <f>CLA_Accounts!$C20</f>
        <v>0</v>
      </c>
      <c r="D24" s="4">
        <f>CLA_Accounts!$E20</f>
        <v>0</v>
      </c>
      <c r="E24" s="4">
        <f>CLA_Accounts!$F20</f>
        <v>0</v>
      </c>
      <c r="F24" s="23">
        <f>E24*CLA_Gegevens!$C$11</f>
        <v>0</v>
      </c>
      <c r="G24" s="24">
        <f>IF(CLA_Accounts!K20&gt;2020,CLA_Accounts!K20,0)</f>
        <v>0</v>
      </c>
      <c r="H24" s="25" t="str">
        <f t="shared" si="3"/>
        <v>no</v>
      </c>
      <c r="I24" s="4" t="str">
        <f>IF(AND($I$6&lt;CLA_Gegevens!$C$31,$I$6&lt;&gt;0),"yes","no")</f>
        <v>yes</v>
      </c>
      <c r="J24" s="26">
        <f t="shared" si="1"/>
        <v>0</v>
      </c>
      <c r="K24" s="4" t="str">
        <f>IF(AND($K$6&lt;CLA_Gegevens!$C$31,$K$6&lt;&gt;0),"yes","no")</f>
        <v>yes</v>
      </c>
      <c r="L24" s="26">
        <f t="shared" si="4"/>
        <v>0</v>
      </c>
      <c r="M24" s="4" t="str">
        <f>IF(AND($M$6&lt;CLA_Gegevens!$C$31,$M$6&lt;&gt;0),"yes","no")</f>
        <v>yes</v>
      </c>
      <c r="N24" s="26">
        <f t="shared" si="5"/>
        <v>0</v>
      </c>
      <c r="O24" s="4" t="str">
        <f>IF(AND($O$6&lt;CLA_Gegevens!$C$31,$O$6&lt;&gt;0),"yes","no")</f>
        <v>no</v>
      </c>
      <c r="P24" s="26">
        <f t="shared" si="6"/>
        <v>0</v>
      </c>
      <c r="Q24" s="4" t="str">
        <f>IF(AND($Q$6&lt;CLA_Gegevens!$C$31,$Q$6&lt;&gt;0),"yes","no")</f>
        <v>no</v>
      </c>
      <c r="R24" s="26">
        <f t="shared" si="7"/>
        <v>0</v>
      </c>
      <c r="S24" s="4">
        <f>CLA_Gegevens!$C$32-(COUNTIF(I24:Q24,"yes")*12)</f>
        <v>12</v>
      </c>
      <c r="T24" s="27">
        <f>$R24*(CLA_Berekeningen!$S24*CLA_Gegevens!$C$16)</f>
        <v>0</v>
      </c>
      <c r="U24" s="27">
        <f t="shared" si="9"/>
        <v>0</v>
      </c>
      <c r="V24" s="27">
        <f t="shared" si="2"/>
        <v>0</v>
      </c>
      <c r="W24" s="29">
        <f>$V24/CLA_Gegevens!$C$29</f>
        <v>0</v>
      </c>
      <c r="X24" s="28" t="str">
        <f>IF(H24="yes",ROUND(CLA_Gegevens!$C$5*CLA_Berekeningen!W24,0),"0")</f>
        <v>0</v>
      </c>
      <c r="Y24" s="44"/>
      <c r="Z24" s="74">
        <f t="shared" si="8"/>
        <v>0</v>
      </c>
      <c r="AA24" s="74">
        <f>$Z24+$Z24*CLA_Gegevens!$C$24</f>
        <v>0</v>
      </c>
      <c r="AB24" s="74">
        <f>$Z24+$Z24*CLA_Gegevens!$C$25</f>
        <v>0</v>
      </c>
      <c r="AC24" s="74">
        <f>$Z24+$Z24*CLA_Gegevens!$C$26</f>
        <v>0</v>
      </c>
      <c r="AD24" s="74">
        <f>$Z24+$Z24*CLA_Gegevens!$C$27</f>
        <v>0</v>
      </c>
      <c r="AE24" s="74">
        <f>$Z24+$Z24*CLA_Gegevens!$C$28</f>
        <v>0</v>
      </c>
    </row>
    <row r="25" spans="2:31" x14ac:dyDescent="0.55000000000000004">
      <c r="B25" s="4">
        <f>CLA_Accounts!$B21</f>
        <v>0</v>
      </c>
      <c r="C25" s="4">
        <f>CLA_Accounts!$C21</f>
        <v>0</v>
      </c>
      <c r="D25" s="4">
        <f>CLA_Accounts!$E21</f>
        <v>0</v>
      </c>
      <c r="E25" s="4">
        <f>CLA_Accounts!$F21</f>
        <v>0</v>
      </c>
      <c r="F25" s="23">
        <f>E25*CLA_Gegevens!$C$11</f>
        <v>0</v>
      </c>
      <c r="G25" s="24">
        <f>IF(CLA_Accounts!K21&gt;2020,CLA_Accounts!K21,0)</f>
        <v>0</v>
      </c>
      <c r="H25" s="25" t="str">
        <f t="shared" si="3"/>
        <v>no</v>
      </c>
      <c r="I25" s="4" t="str">
        <f>IF(AND($I$6&lt;CLA_Gegevens!$C$31,$I$6&lt;&gt;0),"yes","no")</f>
        <v>yes</v>
      </c>
      <c r="J25" s="26">
        <f t="shared" si="1"/>
        <v>0</v>
      </c>
      <c r="K25" s="4" t="str">
        <f>IF(AND($K$6&lt;CLA_Gegevens!$C$31,$K$6&lt;&gt;0),"yes","no")</f>
        <v>yes</v>
      </c>
      <c r="L25" s="26">
        <f t="shared" si="4"/>
        <v>0</v>
      </c>
      <c r="M25" s="4" t="str">
        <f>IF(AND($M$6&lt;CLA_Gegevens!$C$31,$M$6&lt;&gt;0),"yes","no")</f>
        <v>yes</v>
      </c>
      <c r="N25" s="26">
        <f t="shared" si="5"/>
        <v>0</v>
      </c>
      <c r="O25" s="4" t="str">
        <f>IF(AND($O$6&lt;CLA_Gegevens!$C$31,$O$6&lt;&gt;0),"yes","no")</f>
        <v>no</v>
      </c>
      <c r="P25" s="26">
        <f t="shared" si="6"/>
        <v>0</v>
      </c>
      <c r="Q25" s="4" t="str">
        <f>IF(AND($Q$6&lt;CLA_Gegevens!$C$31,$Q$6&lt;&gt;0),"yes","no")</f>
        <v>no</v>
      </c>
      <c r="R25" s="26">
        <f t="shared" si="7"/>
        <v>0</v>
      </c>
      <c r="S25" s="4">
        <f>CLA_Gegevens!$C$32-(COUNTIF(I25:Q25,"yes")*12)</f>
        <v>12</v>
      </c>
      <c r="T25" s="27">
        <f>$R25*(CLA_Berekeningen!$S25*CLA_Gegevens!$C$16)</f>
        <v>0</v>
      </c>
      <c r="U25" s="27">
        <f t="shared" si="9"/>
        <v>0</v>
      </c>
      <c r="V25" s="27">
        <f t="shared" si="2"/>
        <v>0</v>
      </c>
      <c r="W25" s="29">
        <f>$V25/CLA_Gegevens!$C$29</f>
        <v>0</v>
      </c>
      <c r="X25" s="28" t="str">
        <f>IF(H25="yes",ROUND(CLA_Gegevens!$C$5*CLA_Berekeningen!W25,0),"0")</f>
        <v>0</v>
      </c>
      <c r="Y25" s="44"/>
      <c r="Z25" s="74">
        <f t="shared" si="8"/>
        <v>0</v>
      </c>
      <c r="AA25" s="74">
        <f>$Z25+$Z25*CLA_Gegevens!$C$24</f>
        <v>0</v>
      </c>
      <c r="AB25" s="74">
        <f>$Z25+$Z25*CLA_Gegevens!$C$25</f>
        <v>0</v>
      </c>
      <c r="AC25" s="74">
        <f>$Z25+$Z25*CLA_Gegevens!$C$26</f>
        <v>0</v>
      </c>
      <c r="AD25" s="74">
        <f>$Z25+$Z25*CLA_Gegevens!$C$27</f>
        <v>0</v>
      </c>
      <c r="AE25" s="74">
        <f>$Z25+$Z25*CLA_Gegevens!$C$28</f>
        <v>0</v>
      </c>
    </row>
    <row r="26" spans="2:31" x14ac:dyDescent="0.55000000000000004">
      <c r="B26" s="4">
        <f>CLA_Accounts!$B22</f>
        <v>0</v>
      </c>
      <c r="C26" s="4">
        <f>CLA_Accounts!$C22</f>
        <v>0</v>
      </c>
      <c r="D26" s="4">
        <f>CLA_Accounts!$E22</f>
        <v>0</v>
      </c>
      <c r="E26" s="4">
        <f>CLA_Accounts!$F22</f>
        <v>0</v>
      </c>
      <c r="F26" s="23">
        <f>E26*CLA_Gegevens!$C$11</f>
        <v>0</v>
      </c>
      <c r="G26" s="24">
        <f>IF(CLA_Accounts!K22&gt;2020,CLA_Accounts!K22,0)</f>
        <v>0</v>
      </c>
      <c r="H26" s="25" t="str">
        <f t="shared" si="3"/>
        <v>no</v>
      </c>
      <c r="I26" s="4" t="str">
        <f>IF(AND($I$6&lt;CLA_Gegevens!$C$31,$I$6&lt;&gt;0),"yes","no")</f>
        <v>yes</v>
      </c>
      <c r="J26" s="26">
        <f t="shared" si="1"/>
        <v>0</v>
      </c>
      <c r="K26" s="4" t="str">
        <f>IF(AND($K$6&lt;CLA_Gegevens!$C$31,$K$6&lt;&gt;0),"yes","no")</f>
        <v>yes</v>
      </c>
      <c r="L26" s="26">
        <f t="shared" si="4"/>
        <v>0</v>
      </c>
      <c r="M26" s="4" t="str">
        <f>IF(AND($M$6&lt;CLA_Gegevens!$C$31,$M$6&lt;&gt;0),"yes","no")</f>
        <v>yes</v>
      </c>
      <c r="N26" s="26">
        <f t="shared" si="5"/>
        <v>0</v>
      </c>
      <c r="O26" s="4" t="str">
        <f>IF(AND($O$6&lt;CLA_Gegevens!$C$31,$O$6&lt;&gt;0),"yes","no")</f>
        <v>no</v>
      </c>
      <c r="P26" s="26">
        <f t="shared" si="6"/>
        <v>0</v>
      </c>
      <c r="Q26" s="4" t="str">
        <f>IF(AND($Q$6&lt;CLA_Gegevens!$C$31,$Q$6&lt;&gt;0),"yes","no")</f>
        <v>no</v>
      </c>
      <c r="R26" s="26">
        <f t="shared" si="7"/>
        <v>0</v>
      </c>
      <c r="S26" s="4">
        <f>CLA_Gegevens!$C$32-(COUNTIF(I26:Q26,"yes")*12)</f>
        <v>12</v>
      </c>
      <c r="T26" s="27">
        <f>$R26*(CLA_Berekeningen!$S26*CLA_Gegevens!$C$16)</f>
        <v>0</v>
      </c>
      <c r="U26" s="27">
        <f t="shared" si="9"/>
        <v>0</v>
      </c>
      <c r="V26" s="27">
        <f t="shared" si="2"/>
        <v>0</v>
      </c>
      <c r="W26" s="29">
        <f>$V26/CLA_Gegevens!$C$29</f>
        <v>0</v>
      </c>
      <c r="X26" s="28" t="str">
        <f>IF(H26="yes",ROUND(CLA_Gegevens!$C$5*CLA_Berekeningen!W26,0),"0")</f>
        <v>0</v>
      </c>
      <c r="Y26" s="44"/>
      <c r="Z26" s="74">
        <f t="shared" si="8"/>
        <v>0</v>
      </c>
      <c r="AA26" s="74">
        <f>$Z26+$Z26*CLA_Gegevens!$C$24</f>
        <v>0</v>
      </c>
      <c r="AB26" s="74">
        <f>$Z26+$Z26*CLA_Gegevens!$C$25</f>
        <v>0</v>
      </c>
      <c r="AC26" s="74">
        <f>$Z26+$Z26*CLA_Gegevens!$C$26</f>
        <v>0</v>
      </c>
      <c r="AD26" s="74">
        <f>$Z26+$Z26*CLA_Gegevens!$C$27</f>
        <v>0</v>
      </c>
      <c r="AE26" s="74">
        <f>$Z26+$Z26*CLA_Gegevens!$C$28</f>
        <v>0</v>
      </c>
    </row>
    <row r="27" spans="2:31" x14ac:dyDescent="0.55000000000000004">
      <c r="B27" s="4">
        <f>CLA_Accounts!$B23</f>
        <v>0</v>
      </c>
      <c r="C27" s="4">
        <f>CLA_Accounts!$C23</f>
        <v>0</v>
      </c>
      <c r="D27" s="4">
        <f>CLA_Accounts!$E23</f>
        <v>0</v>
      </c>
      <c r="E27" s="4">
        <f>CLA_Accounts!$F23</f>
        <v>0</v>
      </c>
      <c r="F27" s="23">
        <f>E27*CLA_Gegevens!$C$11</f>
        <v>0</v>
      </c>
      <c r="G27" s="24">
        <f>IF(CLA_Accounts!K23&gt;2020,CLA_Accounts!K23,0)</f>
        <v>0</v>
      </c>
      <c r="H27" s="25" t="str">
        <f t="shared" si="3"/>
        <v>no</v>
      </c>
      <c r="I27" s="4" t="str">
        <f>IF(AND($I$6&lt;CLA_Gegevens!$C$31,$I$6&lt;&gt;0),"yes","no")</f>
        <v>yes</v>
      </c>
      <c r="J27" s="26">
        <f t="shared" si="1"/>
        <v>0</v>
      </c>
      <c r="K27" s="4" t="str">
        <f>IF(AND($K$6&lt;CLA_Gegevens!$C$31,$K$6&lt;&gt;0),"yes","no")</f>
        <v>yes</v>
      </c>
      <c r="L27" s="26">
        <f t="shared" si="4"/>
        <v>0</v>
      </c>
      <c r="M27" s="4" t="str">
        <f>IF(AND($M$6&lt;CLA_Gegevens!$C$31,$M$6&lt;&gt;0),"yes","no")</f>
        <v>yes</v>
      </c>
      <c r="N27" s="26">
        <f t="shared" si="5"/>
        <v>0</v>
      </c>
      <c r="O27" s="4" t="str">
        <f>IF(AND($O$6&lt;CLA_Gegevens!$C$31,$O$6&lt;&gt;0),"yes","no")</f>
        <v>no</v>
      </c>
      <c r="P27" s="26">
        <f t="shared" si="6"/>
        <v>0</v>
      </c>
      <c r="Q27" s="4" t="str">
        <f>IF(AND($Q$6&lt;CLA_Gegevens!$C$31,$Q$6&lt;&gt;0),"yes","no")</f>
        <v>no</v>
      </c>
      <c r="R27" s="26">
        <f t="shared" si="7"/>
        <v>0</v>
      </c>
      <c r="S27" s="4">
        <f>CLA_Gegevens!$C$32-(COUNTIF(I27:Q27,"yes")*12)</f>
        <v>12</v>
      </c>
      <c r="T27" s="27">
        <f>$R27*(CLA_Berekeningen!$S27*CLA_Gegevens!$C$16)</f>
        <v>0</v>
      </c>
      <c r="U27" s="27">
        <f t="shared" si="9"/>
        <v>0</v>
      </c>
      <c r="V27" s="27">
        <f t="shared" si="2"/>
        <v>0</v>
      </c>
      <c r="W27" s="29">
        <f>$V27/CLA_Gegevens!$C$29</f>
        <v>0</v>
      </c>
      <c r="X27" s="28" t="str">
        <f>IF(H27="yes",ROUND(CLA_Gegevens!$C$5*CLA_Berekeningen!W27,0),"0")</f>
        <v>0</v>
      </c>
      <c r="Y27" s="44"/>
      <c r="Z27" s="74">
        <f t="shared" si="8"/>
        <v>0</v>
      </c>
      <c r="AA27" s="74">
        <f>$Z27+$Z27*CLA_Gegevens!$C$24</f>
        <v>0</v>
      </c>
      <c r="AB27" s="74">
        <f>$Z27+$Z27*CLA_Gegevens!$C$25</f>
        <v>0</v>
      </c>
      <c r="AC27" s="74">
        <f>$Z27+$Z27*CLA_Gegevens!$C$26</f>
        <v>0</v>
      </c>
      <c r="AD27" s="74">
        <f>$Z27+$Z27*CLA_Gegevens!$C$27</f>
        <v>0</v>
      </c>
      <c r="AE27" s="74">
        <f>$Z27+$Z27*CLA_Gegevens!$C$28</f>
        <v>0</v>
      </c>
    </row>
    <row r="28" spans="2:31" x14ac:dyDescent="0.55000000000000004">
      <c r="B28" s="4">
        <f>CLA_Accounts!$B24</f>
        <v>0</v>
      </c>
      <c r="C28" s="4">
        <f>CLA_Accounts!$C24</f>
        <v>0</v>
      </c>
      <c r="D28" s="4">
        <f>CLA_Accounts!$E24</f>
        <v>0</v>
      </c>
      <c r="E28" s="4">
        <f>CLA_Accounts!$F24</f>
        <v>0</v>
      </c>
      <c r="F28" s="23">
        <f>E28*CLA_Gegevens!$C$11</f>
        <v>0</v>
      </c>
      <c r="G28" s="24">
        <f>IF(CLA_Accounts!K24&gt;2020,CLA_Accounts!K24,0)</f>
        <v>0</v>
      </c>
      <c r="H28" s="25" t="str">
        <f t="shared" si="3"/>
        <v>no</v>
      </c>
      <c r="I28" s="4" t="str">
        <f>IF(AND($I$6&lt;CLA_Gegevens!$C$31,$I$6&lt;&gt;0),"yes","no")</f>
        <v>yes</v>
      </c>
      <c r="J28" s="26">
        <f t="shared" si="1"/>
        <v>0</v>
      </c>
      <c r="K28" s="4" t="str">
        <f>IF(AND($K$6&lt;CLA_Gegevens!$C$31,$K$6&lt;&gt;0),"yes","no")</f>
        <v>yes</v>
      </c>
      <c r="L28" s="26">
        <f t="shared" si="4"/>
        <v>0</v>
      </c>
      <c r="M28" s="4" t="str">
        <f>IF(AND($M$6&lt;CLA_Gegevens!$C$31,$M$6&lt;&gt;0),"yes","no")</f>
        <v>yes</v>
      </c>
      <c r="N28" s="26">
        <f t="shared" si="5"/>
        <v>0</v>
      </c>
      <c r="O28" s="4" t="str">
        <f>IF(AND($O$6&lt;CLA_Gegevens!$C$31,$O$6&lt;&gt;0),"yes","no")</f>
        <v>no</v>
      </c>
      <c r="P28" s="26">
        <f t="shared" si="6"/>
        <v>0</v>
      </c>
      <c r="Q28" s="4" t="str">
        <f>IF(AND($Q$6&lt;CLA_Gegevens!$C$31,$Q$6&lt;&gt;0),"yes","no")</f>
        <v>no</v>
      </c>
      <c r="R28" s="26">
        <f t="shared" si="7"/>
        <v>0</v>
      </c>
      <c r="S28" s="4">
        <f>CLA_Gegevens!$C$32-(COUNTIF(I28:Q28,"yes")*12)</f>
        <v>12</v>
      </c>
      <c r="T28" s="27">
        <f>$R28*(CLA_Berekeningen!$S28*CLA_Gegevens!$C$16)</f>
        <v>0</v>
      </c>
      <c r="U28" s="27">
        <f t="shared" si="9"/>
        <v>0</v>
      </c>
      <c r="V28" s="27">
        <f t="shared" si="2"/>
        <v>0</v>
      </c>
      <c r="W28" s="29">
        <f>$V28/CLA_Gegevens!$C$29</f>
        <v>0</v>
      </c>
      <c r="X28" s="28" t="str">
        <f>IF(H28="yes",ROUND(CLA_Gegevens!$C$5*CLA_Berekeningen!W28,0),"0")</f>
        <v>0</v>
      </c>
      <c r="Y28" s="44"/>
      <c r="Z28" s="74">
        <f t="shared" si="8"/>
        <v>0</v>
      </c>
      <c r="AA28" s="74">
        <f>$Z28+$Z28*CLA_Gegevens!$C$24</f>
        <v>0</v>
      </c>
      <c r="AB28" s="74">
        <f>$Z28+$Z28*CLA_Gegevens!$C$25</f>
        <v>0</v>
      </c>
      <c r="AC28" s="74">
        <f>$Z28+$Z28*CLA_Gegevens!$C$26</f>
        <v>0</v>
      </c>
      <c r="AD28" s="74">
        <f>$Z28+$Z28*CLA_Gegevens!$C$27</f>
        <v>0</v>
      </c>
      <c r="AE28" s="74">
        <f>$Z28+$Z28*CLA_Gegevens!$C$28</f>
        <v>0</v>
      </c>
    </row>
    <row r="29" spans="2:31" x14ac:dyDescent="0.55000000000000004">
      <c r="B29" s="4">
        <f>CLA_Accounts!$B25</f>
        <v>0</v>
      </c>
      <c r="C29" s="4">
        <f>CLA_Accounts!$C25</f>
        <v>0</v>
      </c>
      <c r="D29" s="4">
        <f>CLA_Accounts!$E25</f>
        <v>0</v>
      </c>
      <c r="E29" s="4">
        <f>CLA_Accounts!$F25</f>
        <v>0</v>
      </c>
      <c r="F29" s="23">
        <f>E29*CLA_Gegevens!$C$11</f>
        <v>0</v>
      </c>
      <c r="G29" s="24">
        <f>IF(CLA_Accounts!K25&gt;2020,CLA_Accounts!K25,0)</f>
        <v>0</v>
      </c>
      <c r="H29" s="25" t="str">
        <f t="shared" si="3"/>
        <v>no</v>
      </c>
      <c r="I29" s="4" t="str">
        <f>IF(AND($I$6&lt;CLA_Gegevens!$C$31,$I$6&lt;&gt;0),"yes","no")</f>
        <v>yes</v>
      </c>
      <c r="J29" s="26">
        <f t="shared" si="1"/>
        <v>0</v>
      </c>
      <c r="K29" s="4" t="str">
        <f>IF(AND($K$6&lt;CLA_Gegevens!$C$31,$K$6&lt;&gt;0),"yes","no")</f>
        <v>yes</v>
      </c>
      <c r="L29" s="26">
        <f t="shared" si="4"/>
        <v>0</v>
      </c>
      <c r="M29" s="4" t="str">
        <f>IF(AND($M$6&lt;CLA_Gegevens!$C$31,$M$6&lt;&gt;0),"yes","no")</f>
        <v>yes</v>
      </c>
      <c r="N29" s="26">
        <f t="shared" si="5"/>
        <v>0</v>
      </c>
      <c r="O29" s="4" t="str">
        <f>IF(AND($O$6&lt;CLA_Gegevens!$C$31,$O$6&lt;&gt;0),"yes","no")</f>
        <v>no</v>
      </c>
      <c r="P29" s="26">
        <f t="shared" si="6"/>
        <v>0</v>
      </c>
      <c r="Q29" s="4" t="str">
        <f>IF(AND($Q$6&lt;CLA_Gegevens!$C$31,$Q$6&lt;&gt;0),"yes","no")</f>
        <v>no</v>
      </c>
      <c r="R29" s="26">
        <f t="shared" si="7"/>
        <v>0</v>
      </c>
      <c r="S29" s="4">
        <f>CLA_Gegevens!$C$32-(COUNTIF(I29:Q29,"yes")*12)</f>
        <v>12</v>
      </c>
      <c r="T29" s="27">
        <f>$R29*(CLA_Berekeningen!$S29*CLA_Gegevens!$C$16)</f>
        <v>0</v>
      </c>
      <c r="U29" s="27">
        <f t="shared" si="9"/>
        <v>0</v>
      </c>
      <c r="V29" s="27">
        <f t="shared" si="2"/>
        <v>0</v>
      </c>
      <c r="W29" s="29">
        <f>$V29/CLA_Gegevens!$C$29</f>
        <v>0</v>
      </c>
      <c r="X29" s="28" t="str">
        <f>IF(H29="yes",ROUND(CLA_Gegevens!$C$5*CLA_Berekeningen!W29,0),"0")</f>
        <v>0</v>
      </c>
      <c r="Y29" s="44"/>
      <c r="Z29" s="74">
        <f t="shared" si="8"/>
        <v>0</v>
      </c>
      <c r="AA29" s="74">
        <f>$Z29+$Z29*CLA_Gegevens!$C$24</f>
        <v>0</v>
      </c>
      <c r="AB29" s="74">
        <f>$Z29+$Z29*CLA_Gegevens!$C$25</f>
        <v>0</v>
      </c>
      <c r="AC29" s="74">
        <f>$Z29+$Z29*CLA_Gegevens!$C$26</f>
        <v>0</v>
      </c>
      <c r="AD29" s="74">
        <f>$Z29+$Z29*CLA_Gegevens!$C$27</f>
        <v>0</v>
      </c>
      <c r="AE29" s="74">
        <f>$Z29+$Z29*CLA_Gegevens!$C$28</f>
        <v>0</v>
      </c>
    </row>
    <row r="30" spans="2:31" x14ac:dyDescent="0.55000000000000004">
      <c r="B30" s="4">
        <f>CLA_Accounts!$B26</f>
        <v>0</v>
      </c>
      <c r="C30" s="4">
        <f>CLA_Accounts!$C26</f>
        <v>0</v>
      </c>
      <c r="D30" s="4">
        <f>CLA_Accounts!$E26</f>
        <v>0</v>
      </c>
      <c r="E30" s="4">
        <f>CLA_Accounts!$F26</f>
        <v>0</v>
      </c>
      <c r="F30" s="23">
        <f>E30*CLA_Gegevens!$C$11</f>
        <v>0</v>
      </c>
      <c r="G30" s="24">
        <f>IF(CLA_Accounts!K26&gt;2020,CLA_Accounts!K26,0)</f>
        <v>0</v>
      </c>
      <c r="H30" s="25" t="str">
        <f t="shared" si="3"/>
        <v>no</v>
      </c>
      <c r="I30" s="4" t="str">
        <f>IF(AND($I$6&lt;CLA_Gegevens!$C$31,$I$6&lt;&gt;0),"yes","no")</f>
        <v>yes</v>
      </c>
      <c r="J30" s="26">
        <f t="shared" si="1"/>
        <v>0</v>
      </c>
      <c r="K30" s="4" t="str">
        <f>IF(AND($K$6&lt;CLA_Gegevens!$C$31,$K$6&lt;&gt;0),"yes","no")</f>
        <v>yes</v>
      </c>
      <c r="L30" s="26">
        <f t="shared" si="4"/>
        <v>0</v>
      </c>
      <c r="M30" s="4" t="str">
        <f>IF(AND($M$6&lt;CLA_Gegevens!$C$31,$M$6&lt;&gt;0),"yes","no")</f>
        <v>yes</v>
      </c>
      <c r="N30" s="26">
        <f t="shared" si="5"/>
        <v>0</v>
      </c>
      <c r="O30" s="4" t="str">
        <f>IF(AND($O$6&lt;CLA_Gegevens!$C$31,$O$6&lt;&gt;0),"yes","no")</f>
        <v>no</v>
      </c>
      <c r="P30" s="26">
        <f t="shared" si="6"/>
        <v>0</v>
      </c>
      <c r="Q30" s="4" t="str">
        <f>IF(AND($Q$6&lt;CLA_Gegevens!$C$31,$Q$6&lt;&gt;0),"yes","no")</f>
        <v>no</v>
      </c>
      <c r="R30" s="26">
        <f t="shared" si="7"/>
        <v>0</v>
      </c>
      <c r="S30" s="4">
        <f>CLA_Gegevens!$C$32-(COUNTIF(I30:Q30,"yes")*12)</f>
        <v>12</v>
      </c>
      <c r="T30" s="27">
        <f>$R30*(CLA_Berekeningen!$S30*CLA_Gegevens!$C$16)</f>
        <v>0</v>
      </c>
      <c r="U30" s="27">
        <f t="shared" si="9"/>
        <v>0</v>
      </c>
      <c r="V30" s="27">
        <f t="shared" si="2"/>
        <v>0</v>
      </c>
      <c r="W30" s="29">
        <f>$V30/CLA_Gegevens!$C$29</f>
        <v>0</v>
      </c>
      <c r="X30" s="28" t="str">
        <f>IF(H30="yes",ROUND(CLA_Gegevens!$C$5*CLA_Berekeningen!W30,0),"0")</f>
        <v>0</v>
      </c>
      <c r="Y30" s="44"/>
      <c r="Z30" s="74">
        <f t="shared" si="8"/>
        <v>0</v>
      </c>
      <c r="AA30" s="74">
        <f>$Z30+$Z30*CLA_Gegevens!$C$24</f>
        <v>0</v>
      </c>
      <c r="AB30" s="74">
        <f>$Z30+$Z30*CLA_Gegevens!$C$25</f>
        <v>0</v>
      </c>
      <c r="AC30" s="74">
        <f>$Z30+$Z30*CLA_Gegevens!$C$26</f>
        <v>0</v>
      </c>
      <c r="AD30" s="74">
        <f>$Z30+$Z30*CLA_Gegevens!$C$27</f>
        <v>0</v>
      </c>
      <c r="AE30" s="74">
        <f>$Z30+$Z30*CLA_Gegevens!$C$28</f>
        <v>0</v>
      </c>
    </row>
    <row r="31" spans="2:31" x14ac:dyDescent="0.55000000000000004">
      <c r="B31" s="4">
        <f>CLA_Accounts!$B27</f>
        <v>0</v>
      </c>
      <c r="C31" s="4">
        <f>CLA_Accounts!$C27</f>
        <v>0</v>
      </c>
      <c r="D31" s="4">
        <f>CLA_Accounts!$E27</f>
        <v>0</v>
      </c>
      <c r="E31" s="4">
        <f>CLA_Accounts!$F27</f>
        <v>0</v>
      </c>
      <c r="F31" s="23">
        <f>E31*CLA_Gegevens!$C$11</f>
        <v>0</v>
      </c>
      <c r="G31" s="24">
        <f>IF(CLA_Accounts!K27&gt;2020,CLA_Accounts!K27,0)</f>
        <v>0</v>
      </c>
      <c r="H31" s="25" t="str">
        <f t="shared" si="3"/>
        <v>no</v>
      </c>
      <c r="I31" s="4" t="str">
        <f>IF(AND($I$6&lt;CLA_Gegevens!$C$31,$I$6&lt;&gt;0),"yes","no")</f>
        <v>yes</v>
      </c>
      <c r="J31" s="26">
        <f t="shared" si="1"/>
        <v>0</v>
      </c>
      <c r="K31" s="4" t="str">
        <f>IF(AND($K$6&lt;CLA_Gegevens!$C$31,$K$6&lt;&gt;0),"yes","no")</f>
        <v>yes</v>
      </c>
      <c r="L31" s="26">
        <f t="shared" si="4"/>
        <v>0</v>
      </c>
      <c r="M31" s="4" t="str">
        <f>IF(AND($M$6&lt;CLA_Gegevens!$C$31,$M$6&lt;&gt;0),"yes","no")</f>
        <v>yes</v>
      </c>
      <c r="N31" s="26">
        <f t="shared" si="5"/>
        <v>0</v>
      </c>
      <c r="O31" s="4" t="str">
        <f>IF(AND($O$6&lt;CLA_Gegevens!$C$31,$O$6&lt;&gt;0),"yes","no")</f>
        <v>no</v>
      </c>
      <c r="P31" s="26">
        <f t="shared" si="6"/>
        <v>0</v>
      </c>
      <c r="Q31" s="4" t="str">
        <f>IF(AND($Q$6&lt;CLA_Gegevens!$C$31,$Q$6&lt;&gt;0),"yes","no")</f>
        <v>no</v>
      </c>
      <c r="R31" s="26">
        <f t="shared" si="7"/>
        <v>0</v>
      </c>
      <c r="S31" s="4">
        <f>CLA_Gegevens!$C$32-(COUNTIF(I31:Q31,"yes")*12)</f>
        <v>12</v>
      </c>
      <c r="T31" s="27">
        <f>$R31*(CLA_Berekeningen!$S31*CLA_Gegevens!$C$16)</f>
        <v>0</v>
      </c>
      <c r="U31" s="27">
        <f t="shared" si="9"/>
        <v>0</v>
      </c>
      <c r="V31" s="27">
        <f t="shared" si="2"/>
        <v>0</v>
      </c>
      <c r="W31" s="29">
        <f>$V31/CLA_Gegevens!$C$29</f>
        <v>0</v>
      </c>
      <c r="X31" s="28" t="str">
        <f>IF(H31="yes",ROUND(CLA_Gegevens!$C$5*CLA_Berekeningen!W31,0),"0")</f>
        <v>0</v>
      </c>
      <c r="Y31" s="44"/>
      <c r="Z31" s="74">
        <f t="shared" si="8"/>
        <v>0</v>
      </c>
      <c r="AA31" s="74">
        <f>$Z31+$Z31*CLA_Gegevens!$C$24</f>
        <v>0</v>
      </c>
      <c r="AB31" s="74">
        <f>$Z31+$Z31*CLA_Gegevens!$C$25</f>
        <v>0</v>
      </c>
      <c r="AC31" s="74">
        <f>$Z31+$Z31*CLA_Gegevens!$C$26</f>
        <v>0</v>
      </c>
      <c r="AD31" s="74">
        <f>$Z31+$Z31*CLA_Gegevens!$C$27</f>
        <v>0</v>
      </c>
      <c r="AE31" s="74">
        <f>$Z31+$Z31*CLA_Gegevens!$C$28</f>
        <v>0</v>
      </c>
    </row>
    <row r="32" spans="2:31" x14ac:dyDescent="0.55000000000000004">
      <c r="B32" s="4">
        <f>CLA_Accounts!$B28</f>
        <v>0</v>
      </c>
      <c r="C32" s="4">
        <f>CLA_Accounts!$C28</f>
        <v>0</v>
      </c>
      <c r="D32" s="4">
        <f>CLA_Accounts!$E28</f>
        <v>0</v>
      </c>
      <c r="E32" s="4">
        <f>CLA_Accounts!$F28</f>
        <v>0</v>
      </c>
      <c r="F32" s="23">
        <f>E32*CLA_Gegevens!$C$11</f>
        <v>0</v>
      </c>
      <c r="G32" s="24">
        <f>IF(CLA_Accounts!K28&gt;2020,CLA_Accounts!K28,0)</f>
        <v>0</v>
      </c>
      <c r="H32" s="25" t="str">
        <f t="shared" si="3"/>
        <v>no</v>
      </c>
      <c r="I32" s="4" t="str">
        <f>IF(AND($I$6&lt;CLA_Gegevens!$C$31,$I$6&lt;&gt;0),"yes","no")</f>
        <v>yes</v>
      </c>
      <c r="J32" s="26">
        <f t="shared" si="1"/>
        <v>0</v>
      </c>
      <c r="K32" s="4" t="str">
        <f>IF(AND($K$6&lt;CLA_Gegevens!$C$31,$K$6&lt;&gt;0),"yes","no")</f>
        <v>yes</v>
      </c>
      <c r="L32" s="26">
        <f t="shared" si="4"/>
        <v>0</v>
      </c>
      <c r="M32" s="4" t="str">
        <f>IF(AND($M$6&lt;CLA_Gegevens!$C$31,$M$6&lt;&gt;0),"yes","no")</f>
        <v>yes</v>
      </c>
      <c r="N32" s="26">
        <f t="shared" si="5"/>
        <v>0</v>
      </c>
      <c r="O32" s="4" t="str">
        <f>IF(AND($O$6&lt;CLA_Gegevens!$C$31,$O$6&lt;&gt;0),"yes","no")</f>
        <v>no</v>
      </c>
      <c r="P32" s="26">
        <f t="shared" si="6"/>
        <v>0</v>
      </c>
      <c r="Q32" s="4" t="str">
        <f>IF(AND($Q$6&lt;CLA_Gegevens!$C$31,$Q$6&lt;&gt;0),"yes","no")</f>
        <v>no</v>
      </c>
      <c r="R32" s="26">
        <f t="shared" si="7"/>
        <v>0</v>
      </c>
      <c r="S32" s="4">
        <f>CLA_Gegevens!$C$32-(COUNTIF(I32:Q32,"yes")*12)</f>
        <v>12</v>
      </c>
      <c r="T32" s="27">
        <f>$R32*(CLA_Berekeningen!$S32*CLA_Gegevens!$C$16)</f>
        <v>0</v>
      </c>
      <c r="U32" s="27">
        <f t="shared" si="9"/>
        <v>0</v>
      </c>
      <c r="V32" s="27">
        <f t="shared" si="2"/>
        <v>0</v>
      </c>
      <c r="W32" s="29">
        <f>$V32/CLA_Gegevens!$C$29</f>
        <v>0</v>
      </c>
      <c r="X32" s="28" t="str">
        <f>IF(H32="yes",ROUND(CLA_Gegevens!$C$5*CLA_Berekeningen!W32,0),"0")</f>
        <v>0</v>
      </c>
      <c r="Y32" s="44"/>
      <c r="Z32" s="74">
        <f t="shared" si="8"/>
        <v>0</v>
      </c>
      <c r="AA32" s="74">
        <f>$Z32+$Z32*CLA_Gegevens!$C$24</f>
        <v>0</v>
      </c>
      <c r="AB32" s="74">
        <f>$Z32+$Z32*CLA_Gegevens!$C$25</f>
        <v>0</v>
      </c>
      <c r="AC32" s="74">
        <f>$Z32+$Z32*CLA_Gegevens!$C$26</f>
        <v>0</v>
      </c>
      <c r="AD32" s="74">
        <f>$Z32+$Z32*CLA_Gegevens!$C$27</f>
        <v>0</v>
      </c>
      <c r="AE32" s="74">
        <f>$Z32+$Z32*CLA_Gegevens!$C$28</f>
        <v>0</v>
      </c>
    </row>
    <row r="33" spans="2:31" x14ac:dyDescent="0.55000000000000004">
      <c r="B33" s="4">
        <f>CLA_Accounts!$B29</f>
        <v>0</v>
      </c>
      <c r="C33" s="4">
        <f>CLA_Accounts!$C29</f>
        <v>0</v>
      </c>
      <c r="D33" s="4">
        <f>CLA_Accounts!$E29</f>
        <v>0</v>
      </c>
      <c r="E33" s="4">
        <f>CLA_Accounts!$F29</f>
        <v>0</v>
      </c>
      <c r="F33" s="23">
        <f>E33*CLA_Gegevens!$C$11</f>
        <v>0</v>
      </c>
      <c r="G33" s="24">
        <f>IF(CLA_Accounts!K29&gt;2020,CLA_Accounts!K29,0)</f>
        <v>0</v>
      </c>
      <c r="H33" s="25" t="str">
        <f t="shared" si="3"/>
        <v>no</v>
      </c>
      <c r="I33" s="4" t="str">
        <f>IF(AND($I$6&lt;CLA_Gegevens!$C$31,$I$6&lt;&gt;0),"yes","no")</f>
        <v>yes</v>
      </c>
      <c r="J33" s="26">
        <f t="shared" si="1"/>
        <v>0</v>
      </c>
      <c r="K33" s="4" t="str">
        <f>IF(AND($K$6&lt;CLA_Gegevens!$C$31,$K$6&lt;&gt;0),"yes","no")</f>
        <v>yes</v>
      </c>
      <c r="L33" s="26">
        <f t="shared" si="4"/>
        <v>0</v>
      </c>
      <c r="M33" s="4" t="str">
        <f>IF(AND($M$6&lt;CLA_Gegevens!$C$31,$M$6&lt;&gt;0),"yes","no")</f>
        <v>yes</v>
      </c>
      <c r="N33" s="26">
        <f t="shared" si="5"/>
        <v>0</v>
      </c>
      <c r="O33" s="4" t="str">
        <f>IF(AND($O$6&lt;CLA_Gegevens!$C$31,$O$6&lt;&gt;0),"yes","no")</f>
        <v>no</v>
      </c>
      <c r="P33" s="26">
        <f t="shared" si="6"/>
        <v>0</v>
      </c>
      <c r="Q33" s="4" t="str">
        <f>IF(AND($Q$6&lt;CLA_Gegevens!$C$31,$Q$6&lt;&gt;0),"yes","no")</f>
        <v>no</v>
      </c>
      <c r="R33" s="26">
        <f t="shared" si="7"/>
        <v>0</v>
      </c>
      <c r="S33" s="4">
        <f>CLA_Gegevens!$C$32-(COUNTIF(I33:Q33,"yes")*12)</f>
        <v>12</v>
      </c>
      <c r="T33" s="27">
        <f>$R33*(CLA_Berekeningen!$S33*CLA_Gegevens!$C$16)</f>
        <v>0</v>
      </c>
      <c r="U33" s="27">
        <f t="shared" si="9"/>
        <v>0</v>
      </c>
      <c r="V33" s="27">
        <f t="shared" si="2"/>
        <v>0</v>
      </c>
      <c r="W33" s="29">
        <f>$V33/CLA_Gegevens!$C$29</f>
        <v>0</v>
      </c>
      <c r="X33" s="28" t="str">
        <f>IF(H33="yes",ROUND(CLA_Gegevens!$C$5*CLA_Berekeningen!W33,0),"0")</f>
        <v>0</v>
      </c>
      <c r="Y33" s="44"/>
      <c r="Z33" s="74">
        <f t="shared" si="8"/>
        <v>0</v>
      </c>
      <c r="AA33" s="74">
        <f>$Z33+$Z33*CLA_Gegevens!$C$24</f>
        <v>0</v>
      </c>
      <c r="AB33" s="74">
        <f>$Z33+$Z33*CLA_Gegevens!$C$25</f>
        <v>0</v>
      </c>
      <c r="AC33" s="74">
        <f>$Z33+$Z33*CLA_Gegevens!$C$26</f>
        <v>0</v>
      </c>
      <c r="AD33" s="74">
        <f>$Z33+$Z33*CLA_Gegevens!$C$27</f>
        <v>0</v>
      </c>
      <c r="AE33" s="74">
        <f>$Z33+$Z33*CLA_Gegevens!$C$28</f>
        <v>0</v>
      </c>
    </row>
    <row r="34" spans="2:31" x14ac:dyDescent="0.55000000000000004">
      <c r="B34" s="4">
        <f>CLA_Accounts!$B30</f>
        <v>0</v>
      </c>
      <c r="C34" s="4">
        <f>CLA_Accounts!$C30</f>
        <v>0</v>
      </c>
      <c r="D34" s="4">
        <f>CLA_Accounts!$E30</f>
        <v>0</v>
      </c>
      <c r="E34" s="4">
        <f>CLA_Accounts!$F30</f>
        <v>0</v>
      </c>
      <c r="F34" s="23">
        <f>E34*CLA_Gegevens!$C$11</f>
        <v>0</v>
      </c>
      <c r="G34" s="24">
        <f>IF(CLA_Accounts!K30&gt;2020,CLA_Accounts!K30,0)</f>
        <v>0</v>
      </c>
      <c r="H34" s="25" t="str">
        <f t="shared" si="3"/>
        <v>no</v>
      </c>
      <c r="I34" s="4" t="str">
        <f>IF(AND($I$6&lt;CLA_Gegevens!$C$31,$I$6&lt;&gt;0),"yes","no")</f>
        <v>yes</v>
      </c>
      <c r="J34" s="26">
        <f t="shared" si="1"/>
        <v>0</v>
      </c>
      <c r="K34" s="4" t="str">
        <f>IF(AND($K$6&lt;CLA_Gegevens!$C$31,$K$6&lt;&gt;0),"yes","no")</f>
        <v>yes</v>
      </c>
      <c r="L34" s="26">
        <f t="shared" si="4"/>
        <v>0</v>
      </c>
      <c r="M34" s="4" t="str">
        <f>IF(AND($M$6&lt;CLA_Gegevens!$C$31,$M$6&lt;&gt;0),"yes","no")</f>
        <v>yes</v>
      </c>
      <c r="N34" s="26">
        <f t="shared" si="5"/>
        <v>0</v>
      </c>
      <c r="O34" s="4" t="str">
        <f>IF(AND($O$6&lt;CLA_Gegevens!$C$31,$O$6&lt;&gt;0),"yes","no")</f>
        <v>no</v>
      </c>
      <c r="P34" s="26">
        <f t="shared" si="6"/>
        <v>0</v>
      </c>
      <c r="Q34" s="4" t="str">
        <f>IF(AND($Q$6&lt;CLA_Gegevens!$C$31,$Q$6&lt;&gt;0),"yes","no")</f>
        <v>no</v>
      </c>
      <c r="R34" s="26">
        <f t="shared" si="7"/>
        <v>0</v>
      </c>
      <c r="S34" s="4">
        <f>CLA_Gegevens!$C$32-(COUNTIF(I34:Q34,"yes")*12)</f>
        <v>12</v>
      </c>
      <c r="T34" s="27">
        <f>$R34*(CLA_Berekeningen!$S34*CLA_Gegevens!$C$16)</f>
        <v>0</v>
      </c>
      <c r="U34" s="27">
        <f t="shared" si="9"/>
        <v>0</v>
      </c>
      <c r="V34" s="27">
        <f t="shared" si="2"/>
        <v>0</v>
      </c>
      <c r="W34" s="29">
        <f>$V34/CLA_Gegevens!$C$29</f>
        <v>0</v>
      </c>
      <c r="X34" s="28" t="str">
        <f>IF(H34="yes",ROUND(CLA_Gegevens!$C$5*CLA_Berekeningen!W34,0),"0")</f>
        <v>0</v>
      </c>
      <c r="Y34" s="44"/>
      <c r="Z34" s="74">
        <f t="shared" si="8"/>
        <v>0</v>
      </c>
      <c r="AA34" s="74">
        <f>$Z34+$Z34*CLA_Gegevens!$C$24</f>
        <v>0</v>
      </c>
      <c r="AB34" s="74">
        <f>$Z34+$Z34*CLA_Gegevens!$C$25</f>
        <v>0</v>
      </c>
      <c r="AC34" s="74">
        <f>$Z34+$Z34*CLA_Gegevens!$C$26</f>
        <v>0</v>
      </c>
      <c r="AD34" s="74">
        <f>$Z34+$Z34*CLA_Gegevens!$C$27</f>
        <v>0</v>
      </c>
      <c r="AE34" s="74">
        <f>$Z34+$Z34*CLA_Gegevens!$C$28</f>
        <v>0</v>
      </c>
    </row>
    <row r="35" spans="2:31" x14ac:dyDescent="0.55000000000000004">
      <c r="B35" s="4">
        <f>CLA_Accounts!$B31</f>
        <v>0</v>
      </c>
      <c r="C35" s="4">
        <f>CLA_Accounts!$C31</f>
        <v>0</v>
      </c>
      <c r="D35" s="4">
        <f>CLA_Accounts!$E31</f>
        <v>0</v>
      </c>
      <c r="E35" s="4">
        <f>CLA_Accounts!$F31</f>
        <v>0</v>
      </c>
      <c r="F35" s="23">
        <f>E35*CLA_Gegevens!$C$11</f>
        <v>0</v>
      </c>
      <c r="G35" s="24">
        <f>IF(CLA_Accounts!K31&gt;2020,CLA_Accounts!K31,0)</f>
        <v>0</v>
      </c>
      <c r="H35" s="25" t="str">
        <f t="shared" si="3"/>
        <v>no</v>
      </c>
      <c r="I35" s="4" t="str">
        <f>IF(AND($I$6&lt;CLA_Gegevens!$C$31,$I$6&lt;&gt;0),"yes","no")</f>
        <v>yes</v>
      </c>
      <c r="J35" s="26">
        <f t="shared" si="1"/>
        <v>0</v>
      </c>
      <c r="K35" s="4" t="str">
        <f>IF(AND($K$6&lt;CLA_Gegevens!$C$31,$K$6&lt;&gt;0),"yes","no")</f>
        <v>yes</v>
      </c>
      <c r="L35" s="26">
        <f t="shared" si="4"/>
        <v>0</v>
      </c>
      <c r="M35" s="4" t="str">
        <f>IF(AND($M$6&lt;CLA_Gegevens!$C$31,$M$6&lt;&gt;0),"yes","no")</f>
        <v>yes</v>
      </c>
      <c r="N35" s="26">
        <f t="shared" si="5"/>
        <v>0</v>
      </c>
      <c r="O35" s="4" t="str">
        <f>IF(AND($O$6&lt;CLA_Gegevens!$C$31,$O$6&lt;&gt;0),"yes","no")</f>
        <v>no</v>
      </c>
      <c r="P35" s="26">
        <f t="shared" si="6"/>
        <v>0</v>
      </c>
      <c r="Q35" s="4" t="str">
        <f>IF(AND($Q$6&lt;CLA_Gegevens!$C$31,$Q$6&lt;&gt;0),"yes","no")</f>
        <v>no</v>
      </c>
      <c r="R35" s="26">
        <f t="shared" si="7"/>
        <v>0</v>
      </c>
      <c r="S35" s="4">
        <f>CLA_Gegevens!$C$32-(COUNTIF(I35:Q35,"yes")*12)</f>
        <v>12</v>
      </c>
      <c r="T35" s="27">
        <f>$R35*(CLA_Berekeningen!$S35*CLA_Gegevens!$C$16)</f>
        <v>0</v>
      </c>
      <c r="U35" s="27">
        <f t="shared" si="9"/>
        <v>0</v>
      </c>
      <c r="V35" s="27">
        <f t="shared" si="2"/>
        <v>0</v>
      </c>
      <c r="W35" s="29">
        <f>$V35/CLA_Gegevens!$C$29</f>
        <v>0</v>
      </c>
      <c r="X35" s="28" t="str">
        <f>IF(H35="yes",ROUND(CLA_Gegevens!$C$5*CLA_Berekeningen!W35,0),"0")</f>
        <v>0</v>
      </c>
      <c r="Y35" s="44"/>
      <c r="Z35" s="74">
        <f t="shared" si="8"/>
        <v>0</v>
      </c>
      <c r="AA35" s="74">
        <f>$Z35+$Z35*CLA_Gegevens!$C$24</f>
        <v>0</v>
      </c>
      <c r="AB35" s="74">
        <f>$Z35+$Z35*CLA_Gegevens!$C$25</f>
        <v>0</v>
      </c>
      <c r="AC35" s="74">
        <f>$Z35+$Z35*CLA_Gegevens!$C$26</f>
        <v>0</v>
      </c>
      <c r="AD35" s="74">
        <f>$Z35+$Z35*CLA_Gegevens!$C$27</f>
        <v>0</v>
      </c>
      <c r="AE35" s="74">
        <f>$Z35+$Z35*CLA_Gegevens!$C$28</f>
        <v>0</v>
      </c>
    </row>
    <row r="36" spans="2:31" x14ac:dyDescent="0.55000000000000004">
      <c r="B36" s="4">
        <f>CLA_Accounts!$B32</f>
        <v>0</v>
      </c>
      <c r="C36" s="4">
        <f>CLA_Accounts!$C32</f>
        <v>0</v>
      </c>
      <c r="D36" s="4">
        <f>CLA_Accounts!$E32</f>
        <v>0</v>
      </c>
      <c r="E36" s="4">
        <f>CLA_Accounts!$F32</f>
        <v>0</v>
      </c>
      <c r="F36" s="23">
        <f>E36*CLA_Gegevens!$C$11</f>
        <v>0</v>
      </c>
      <c r="G36" s="24">
        <f>IF(CLA_Accounts!K32&gt;2020,CLA_Accounts!K32,0)</f>
        <v>0</v>
      </c>
      <c r="H36" s="25" t="str">
        <f t="shared" si="3"/>
        <v>no</v>
      </c>
      <c r="I36" s="4" t="str">
        <f>IF(AND($I$6&lt;CLA_Gegevens!$C$31,$I$6&lt;&gt;0),"yes","no")</f>
        <v>yes</v>
      </c>
      <c r="J36" s="26">
        <f t="shared" si="1"/>
        <v>0</v>
      </c>
      <c r="K36" s="4" t="str">
        <f>IF(AND($K$6&lt;CLA_Gegevens!$C$31,$K$6&lt;&gt;0),"yes","no")</f>
        <v>yes</v>
      </c>
      <c r="L36" s="26">
        <f t="shared" si="4"/>
        <v>0</v>
      </c>
      <c r="M36" s="4" t="str">
        <f>IF(AND($M$6&lt;CLA_Gegevens!$C$31,$M$6&lt;&gt;0),"yes","no")</f>
        <v>yes</v>
      </c>
      <c r="N36" s="26">
        <f t="shared" si="5"/>
        <v>0</v>
      </c>
      <c r="O36" s="4" t="str">
        <f>IF(AND($O$6&lt;CLA_Gegevens!$C$31,$O$6&lt;&gt;0),"yes","no")</f>
        <v>no</v>
      </c>
      <c r="P36" s="26">
        <f t="shared" si="6"/>
        <v>0</v>
      </c>
      <c r="Q36" s="4" t="str">
        <f>IF(AND($Q$6&lt;CLA_Gegevens!$C$31,$Q$6&lt;&gt;0),"yes","no")</f>
        <v>no</v>
      </c>
      <c r="R36" s="26">
        <f t="shared" si="7"/>
        <v>0</v>
      </c>
      <c r="S36" s="4">
        <f>CLA_Gegevens!$C$32-(COUNTIF(I36:Q36,"yes")*12)</f>
        <v>12</v>
      </c>
      <c r="T36" s="27">
        <f>$R36*(CLA_Berekeningen!$S36*CLA_Gegevens!$C$16)</f>
        <v>0</v>
      </c>
      <c r="U36" s="27">
        <f t="shared" si="9"/>
        <v>0</v>
      </c>
      <c r="V36" s="27">
        <f t="shared" si="2"/>
        <v>0</v>
      </c>
      <c r="W36" s="29">
        <f>$V36/CLA_Gegevens!$C$29</f>
        <v>0</v>
      </c>
      <c r="X36" s="28" t="str">
        <f>IF(H36="yes",ROUND(CLA_Gegevens!$C$5*CLA_Berekeningen!W36,0),"0")</f>
        <v>0</v>
      </c>
      <c r="Y36" s="44"/>
      <c r="Z36" s="74">
        <f t="shared" si="8"/>
        <v>0</v>
      </c>
      <c r="AA36" s="74">
        <f>$Z36+$Z36*CLA_Gegevens!$C$24</f>
        <v>0</v>
      </c>
      <c r="AB36" s="74">
        <f>$Z36+$Z36*CLA_Gegevens!$C$25</f>
        <v>0</v>
      </c>
      <c r="AC36" s="74">
        <f>$Z36+$Z36*CLA_Gegevens!$C$26</f>
        <v>0</v>
      </c>
      <c r="AD36" s="74">
        <f>$Z36+$Z36*CLA_Gegevens!$C$27</f>
        <v>0</v>
      </c>
      <c r="AE36" s="74">
        <f>$Z36+$Z36*CLA_Gegevens!$C$28</f>
        <v>0</v>
      </c>
    </row>
    <row r="37" spans="2:31" x14ac:dyDescent="0.55000000000000004">
      <c r="B37" s="4">
        <f>CLA_Accounts!$B33</f>
        <v>0</v>
      </c>
      <c r="C37" s="4">
        <f>CLA_Accounts!$C33</f>
        <v>0</v>
      </c>
      <c r="D37" s="4">
        <f>CLA_Accounts!$E33</f>
        <v>0</v>
      </c>
      <c r="E37" s="4">
        <f>CLA_Accounts!$F33</f>
        <v>0</v>
      </c>
      <c r="F37" s="23">
        <f>E37*CLA_Gegevens!$C$11</f>
        <v>0</v>
      </c>
      <c r="G37" s="24">
        <f>IF(CLA_Accounts!K33&gt;2020,CLA_Accounts!K33,0)</f>
        <v>0</v>
      </c>
      <c r="H37" s="25" t="str">
        <f t="shared" si="3"/>
        <v>no</v>
      </c>
      <c r="I37" s="4" t="str">
        <f>IF(AND($I$6&lt;CLA_Gegevens!$C$31,$I$6&lt;&gt;0),"yes","no")</f>
        <v>yes</v>
      </c>
      <c r="J37" s="26">
        <f t="shared" si="1"/>
        <v>0</v>
      </c>
      <c r="K37" s="4" t="str">
        <f>IF(AND($K$6&lt;CLA_Gegevens!$C$31,$K$6&lt;&gt;0),"yes","no")</f>
        <v>yes</v>
      </c>
      <c r="L37" s="26">
        <f t="shared" si="4"/>
        <v>0</v>
      </c>
      <c r="M37" s="4" t="str">
        <f>IF(AND($M$6&lt;CLA_Gegevens!$C$31,$M$6&lt;&gt;0),"yes","no")</f>
        <v>yes</v>
      </c>
      <c r="N37" s="26">
        <f t="shared" si="5"/>
        <v>0</v>
      </c>
      <c r="O37" s="4" t="str">
        <f>IF(AND($O$6&lt;CLA_Gegevens!$C$31,$O$6&lt;&gt;0),"yes","no")</f>
        <v>no</v>
      </c>
      <c r="P37" s="26">
        <f t="shared" si="6"/>
        <v>0</v>
      </c>
      <c r="Q37" s="4" t="str">
        <f>IF(AND($Q$6&lt;CLA_Gegevens!$C$31,$Q$6&lt;&gt;0),"yes","no")</f>
        <v>no</v>
      </c>
      <c r="R37" s="26">
        <f t="shared" si="7"/>
        <v>0</v>
      </c>
      <c r="S37" s="4">
        <f>CLA_Gegevens!$C$32-(COUNTIF(I37:Q37,"yes")*12)</f>
        <v>12</v>
      </c>
      <c r="T37" s="27">
        <f>$R37*(CLA_Berekeningen!$S37*CLA_Gegevens!$C$16)</f>
        <v>0</v>
      </c>
      <c r="U37" s="27">
        <f t="shared" si="9"/>
        <v>0</v>
      </c>
      <c r="V37" s="27">
        <f t="shared" si="2"/>
        <v>0</v>
      </c>
      <c r="W37" s="29">
        <f>$V37/CLA_Gegevens!$C$29</f>
        <v>0</v>
      </c>
      <c r="X37" s="28" t="str">
        <f>IF(H37="yes",ROUND(CLA_Gegevens!$C$5*CLA_Berekeningen!W37,0),"0")</f>
        <v>0</v>
      </c>
      <c r="Y37" s="44"/>
      <c r="Z37" s="74">
        <f t="shared" si="8"/>
        <v>0</v>
      </c>
      <c r="AA37" s="74">
        <f>$Z37+$Z37*CLA_Gegevens!$C$24</f>
        <v>0</v>
      </c>
      <c r="AB37" s="74">
        <f>$Z37+$Z37*CLA_Gegevens!$C$25</f>
        <v>0</v>
      </c>
      <c r="AC37" s="74">
        <f>$Z37+$Z37*CLA_Gegevens!$C$26</f>
        <v>0</v>
      </c>
      <c r="AD37" s="74">
        <f>$Z37+$Z37*CLA_Gegevens!$C$27</f>
        <v>0</v>
      </c>
      <c r="AE37" s="74">
        <f>$Z37+$Z37*CLA_Gegevens!$C$28</f>
        <v>0</v>
      </c>
    </row>
    <row r="38" spans="2:31" x14ac:dyDescent="0.55000000000000004">
      <c r="B38" s="4">
        <f>CLA_Accounts!$B34</f>
        <v>0</v>
      </c>
      <c r="C38" s="4">
        <f>CLA_Accounts!$C34</f>
        <v>0</v>
      </c>
      <c r="D38" s="4">
        <f>CLA_Accounts!$E34</f>
        <v>0</v>
      </c>
      <c r="E38" s="4">
        <f>CLA_Accounts!$F34</f>
        <v>0</v>
      </c>
      <c r="F38" s="23">
        <f>E38*CLA_Gegevens!$C$11</f>
        <v>0</v>
      </c>
      <c r="G38" s="24">
        <f>IF(CLA_Accounts!K34&gt;2020,CLA_Accounts!K34,0)</f>
        <v>0</v>
      </c>
      <c r="H38" s="25" t="str">
        <f t="shared" si="3"/>
        <v>no</v>
      </c>
      <c r="I38" s="4" t="str">
        <f>IF(AND($I$6&lt;CLA_Gegevens!$C$31,$I$6&lt;&gt;0),"yes","no")</f>
        <v>yes</v>
      </c>
      <c r="J38" s="26">
        <f t="shared" si="1"/>
        <v>0</v>
      </c>
      <c r="K38" s="4" t="str">
        <f>IF(AND($K$6&lt;CLA_Gegevens!$C$31,$K$6&lt;&gt;0),"yes","no")</f>
        <v>yes</v>
      </c>
      <c r="L38" s="26">
        <f t="shared" si="4"/>
        <v>0</v>
      </c>
      <c r="M38" s="4" t="str">
        <f>IF(AND($M$6&lt;CLA_Gegevens!$C$31,$M$6&lt;&gt;0),"yes","no")</f>
        <v>yes</v>
      </c>
      <c r="N38" s="26">
        <f t="shared" si="5"/>
        <v>0</v>
      </c>
      <c r="O38" s="4" t="str">
        <f>IF(AND($O$6&lt;CLA_Gegevens!$C$31,$O$6&lt;&gt;0),"yes","no")</f>
        <v>no</v>
      </c>
      <c r="P38" s="26">
        <f t="shared" si="6"/>
        <v>0</v>
      </c>
      <c r="Q38" s="4" t="str">
        <f>IF(AND($Q$6&lt;CLA_Gegevens!$C$31,$Q$6&lt;&gt;0),"yes","no")</f>
        <v>no</v>
      </c>
      <c r="R38" s="26">
        <f t="shared" si="7"/>
        <v>0</v>
      </c>
      <c r="S38" s="4">
        <f>CLA_Gegevens!$C$32-(COUNTIF(I38:Q38,"yes")*12)</f>
        <v>12</v>
      </c>
      <c r="T38" s="27">
        <f>$R38*(CLA_Berekeningen!$S38*CLA_Gegevens!$C$16)</f>
        <v>0</v>
      </c>
      <c r="U38" s="27">
        <f t="shared" si="9"/>
        <v>0</v>
      </c>
      <c r="V38" s="27">
        <f t="shared" si="2"/>
        <v>0</v>
      </c>
      <c r="W38" s="29">
        <f>$V38/CLA_Gegevens!$C$29</f>
        <v>0</v>
      </c>
      <c r="X38" s="28" t="str">
        <f>IF(H38="yes",ROUND(CLA_Gegevens!$C$5*CLA_Berekeningen!W38,0),"0")</f>
        <v>0</v>
      </c>
      <c r="Y38" s="44"/>
      <c r="Z38" s="74">
        <f t="shared" si="8"/>
        <v>0</v>
      </c>
      <c r="AA38" s="74">
        <f>$Z38+$Z38*CLA_Gegevens!$C$24</f>
        <v>0</v>
      </c>
      <c r="AB38" s="74">
        <f>$Z38+$Z38*CLA_Gegevens!$C$25</f>
        <v>0</v>
      </c>
      <c r="AC38" s="74">
        <f>$Z38+$Z38*CLA_Gegevens!$C$26</f>
        <v>0</v>
      </c>
      <c r="AD38" s="74">
        <f>$Z38+$Z38*CLA_Gegevens!$C$27</f>
        <v>0</v>
      </c>
      <c r="AE38" s="74">
        <f>$Z38+$Z38*CLA_Gegevens!$C$28</f>
        <v>0</v>
      </c>
    </row>
    <row r="39" spans="2:31" x14ac:dyDescent="0.55000000000000004">
      <c r="B39" s="4">
        <f>CLA_Accounts!$B35</f>
        <v>0</v>
      </c>
      <c r="C39" s="4">
        <f>CLA_Accounts!$C35</f>
        <v>0</v>
      </c>
      <c r="D39" s="4">
        <f>CLA_Accounts!$E35</f>
        <v>0</v>
      </c>
      <c r="E39" s="4">
        <f>CLA_Accounts!$F35</f>
        <v>0</v>
      </c>
      <c r="F39" s="23">
        <f>E39*CLA_Gegevens!$C$11</f>
        <v>0</v>
      </c>
      <c r="G39" s="24">
        <f>IF(CLA_Accounts!K35&gt;2020,CLA_Accounts!K35,0)</f>
        <v>0</v>
      </c>
      <c r="H39" s="25" t="str">
        <f t="shared" si="3"/>
        <v>no</v>
      </c>
      <c r="I39" s="4" t="str">
        <f>IF(AND($I$6&lt;CLA_Gegevens!$C$31,$I$6&lt;&gt;0),"yes","no")</f>
        <v>yes</v>
      </c>
      <c r="J39" s="26">
        <f t="shared" ref="J39:J70" si="10">IF(H39="no",0,IF(I39="yes",($F39+$F39*$M$2),$F39))</f>
        <v>0</v>
      </c>
      <c r="K39" s="4" t="str">
        <f>IF(AND($K$6&lt;CLA_Gegevens!$C$31,$K$6&lt;&gt;0),"yes","no")</f>
        <v>yes</v>
      </c>
      <c r="L39" s="26">
        <f t="shared" si="4"/>
        <v>0</v>
      </c>
      <c r="M39" s="4" t="str">
        <f>IF(AND($M$6&lt;CLA_Gegevens!$C$31,$M$6&lt;&gt;0),"yes","no")</f>
        <v>yes</v>
      </c>
      <c r="N39" s="26">
        <f t="shared" si="5"/>
        <v>0</v>
      </c>
      <c r="O39" s="4" t="str">
        <f>IF(AND($O$6&lt;CLA_Gegevens!$C$31,$O$6&lt;&gt;0),"yes","no")</f>
        <v>no</v>
      </c>
      <c r="P39" s="26">
        <f t="shared" si="6"/>
        <v>0</v>
      </c>
      <c r="Q39" s="4" t="str">
        <f>IF(AND($Q$6&lt;CLA_Gegevens!$C$31,$Q$6&lt;&gt;0),"yes","no")</f>
        <v>no</v>
      </c>
      <c r="R39" s="26">
        <f t="shared" si="7"/>
        <v>0</v>
      </c>
      <c r="S39" s="4">
        <f>CLA_Gegevens!$C$32-(COUNTIF(I39:Q39,"yes")*12)</f>
        <v>12</v>
      </c>
      <c r="T39" s="27">
        <f>$R39*(CLA_Berekeningen!$S39*CLA_Gegevens!$C$16)</f>
        <v>0</v>
      </c>
      <c r="U39" s="27">
        <f t="shared" si="9"/>
        <v>0</v>
      </c>
      <c r="V39" s="27">
        <f t="shared" si="2"/>
        <v>0</v>
      </c>
      <c r="W39" s="29">
        <f>$V39/CLA_Gegevens!$C$29</f>
        <v>0</v>
      </c>
      <c r="X39" s="28" t="str">
        <f>IF(H39="yes",ROUND(CLA_Gegevens!$C$5*CLA_Berekeningen!W39,0),"0")</f>
        <v>0</v>
      </c>
      <c r="Y39" s="44"/>
      <c r="Z39" s="74">
        <f t="shared" si="8"/>
        <v>0</v>
      </c>
      <c r="AA39" s="74">
        <f>$Z39+$Z39*CLA_Gegevens!$C$24</f>
        <v>0</v>
      </c>
      <c r="AB39" s="74">
        <f>$Z39+$Z39*CLA_Gegevens!$C$25</f>
        <v>0</v>
      </c>
      <c r="AC39" s="74">
        <f>$Z39+$Z39*CLA_Gegevens!$C$26</f>
        <v>0</v>
      </c>
      <c r="AD39" s="74">
        <f>$Z39+$Z39*CLA_Gegevens!$C$27</f>
        <v>0</v>
      </c>
      <c r="AE39" s="74">
        <f>$Z39+$Z39*CLA_Gegevens!$C$28</f>
        <v>0</v>
      </c>
    </row>
    <row r="40" spans="2:31" x14ac:dyDescent="0.55000000000000004">
      <c r="B40" s="4">
        <f>CLA_Accounts!$B36</f>
        <v>0</v>
      </c>
      <c r="C40" s="4">
        <f>CLA_Accounts!$C36</f>
        <v>0</v>
      </c>
      <c r="D40" s="4">
        <f>CLA_Accounts!$E36</f>
        <v>0</v>
      </c>
      <c r="E40" s="4">
        <f>CLA_Accounts!$F36</f>
        <v>0</v>
      </c>
      <c r="F40" s="23">
        <f>E40*CLA_Gegevens!$C$11</f>
        <v>0</v>
      </c>
      <c r="G40" s="24">
        <f>IF(CLA_Accounts!K36&gt;2020,CLA_Accounts!K36,0)</f>
        <v>0</v>
      </c>
      <c r="H40" s="25" t="str">
        <f t="shared" si="3"/>
        <v>no</v>
      </c>
      <c r="I40" s="4" t="str">
        <f>IF(AND($I$6&lt;CLA_Gegevens!$C$31,$I$6&lt;&gt;0),"yes","no")</f>
        <v>yes</v>
      </c>
      <c r="J40" s="26">
        <f t="shared" si="10"/>
        <v>0</v>
      </c>
      <c r="K40" s="4" t="str">
        <f>IF(AND($K$6&lt;CLA_Gegevens!$C$31,$K$6&lt;&gt;0),"yes","no")</f>
        <v>yes</v>
      </c>
      <c r="L40" s="26">
        <f t="shared" si="4"/>
        <v>0</v>
      </c>
      <c r="M40" s="4" t="str">
        <f>IF(AND($M$6&lt;CLA_Gegevens!$C$31,$M$6&lt;&gt;0),"yes","no")</f>
        <v>yes</v>
      </c>
      <c r="N40" s="26">
        <f t="shared" si="5"/>
        <v>0</v>
      </c>
      <c r="O40" s="4" t="str">
        <f>IF(AND($O$6&lt;CLA_Gegevens!$C$31,$O$6&lt;&gt;0),"yes","no")</f>
        <v>no</v>
      </c>
      <c r="P40" s="26">
        <f t="shared" si="6"/>
        <v>0</v>
      </c>
      <c r="Q40" s="4" t="str">
        <f>IF(AND($Q$6&lt;CLA_Gegevens!$C$31,$Q$6&lt;&gt;0),"yes","no")</f>
        <v>no</v>
      </c>
      <c r="R40" s="26">
        <f t="shared" si="7"/>
        <v>0</v>
      </c>
      <c r="S40" s="4">
        <f>CLA_Gegevens!$C$32-(COUNTIF(I40:Q40,"yes")*12)</f>
        <v>12</v>
      </c>
      <c r="T40" s="27">
        <f>$R40*(CLA_Berekeningen!$S40*CLA_Gegevens!$C$16)</f>
        <v>0</v>
      </c>
      <c r="U40" s="27">
        <f t="shared" si="9"/>
        <v>0</v>
      </c>
      <c r="V40" s="27">
        <f t="shared" si="2"/>
        <v>0</v>
      </c>
      <c r="W40" s="29">
        <f>$V40/CLA_Gegevens!$C$29</f>
        <v>0</v>
      </c>
      <c r="X40" s="28" t="str">
        <f>IF(H40="yes",ROUND(CLA_Gegevens!$C$5*CLA_Berekeningen!W40,0),"0")</f>
        <v>0</v>
      </c>
      <c r="Y40" s="44"/>
      <c r="Z40" s="74">
        <f t="shared" si="8"/>
        <v>0</v>
      </c>
      <c r="AA40" s="74">
        <f>$Z40+$Z40*CLA_Gegevens!$C$24</f>
        <v>0</v>
      </c>
      <c r="AB40" s="74">
        <f>$Z40+$Z40*CLA_Gegevens!$C$25</f>
        <v>0</v>
      </c>
      <c r="AC40" s="74">
        <f>$Z40+$Z40*CLA_Gegevens!$C$26</f>
        <v>0</v>
      </c>
      <c r="AD40" s="74">
        <f>$Z40+$Z40*CLA_Gegevens!$C$27</f>
        <v>0</v>
      </c>
      <c r="AE40" s="74">
        <f>$Z40+$Z40*CLA_Gegevens!$C$28</f>
        <v>0</v>
      </c>
    </row>
    <row r="41" spans="2:31" x14ac:dyDescent="0.55000000000000004">
      <c r="B41" s="4">
        <f>CLA_Accounts!$B37</f>
        <v>0</v>
      </c>
      <c r="C41" s="4">
        <f>CLA_Accounts!$C37</f>
        <v>0</v>
      </c>
      <c r="D41" s="4">
        <f>CLA_Accounts!$E37</f>
        <v>0</v>
      </c>
      <c r="E41" s="4">
        <f>CLA_Accounts!$F37</f>
        <v>0</v>
      </c>
      <c r="F41" s="23">
        <f>E41*CLA_Gegevens!$C$11</f>
        <v>0</v>
      </c>
      <c r="G41" s="24">
        <f>IF(CLA_Accounts!K37&gt;2020,CLA_Accounts!K37,0)</f>
        <v>0</v>
      </c>
      <c r="H41" s="25" t="str">
        <f t="shared" si="3"/>
        <v>no</v>
      </c>
      <c r="I41" s="4" t="str">
        <f>IF(AND($I$6&lt;CLA_Gegevens!$C$31,$I$6&lt;&gt;0),"yes","no")</f>
        <v>yes</v>
      </c>
      <c r="J41" s="26">
        <f t="shared" si="10"/>
        <v>0</v>
      </c>
      <c r="K41" s="4" t="str">
        <f>IF(AND($K$6&lt;CLA_Gegevens!$C$31,$K$6&lt;&gt;0),"yes","no")</f>
        <v>yes</v>
      </c>
      <c r="L41" s="26">
        <f t="shared" si="4"/>
        <v>0</v>
      </c>
      <c r="M41" s="4" t="str">
        <f>IF(AND($M$6&lt;CLA_Gegevens!$C$31,$M$6&lt;&gt;0),"yes","no")</f>
        <v>yes</v>
      </c>
      <c r="N41" s="26">
        <f t="shared" si="5"/>
        <v>0</v>
      </c>
      <c r="O41" s="4" t="str">
        <f>IF(AND($O$6&lt;CLA_Gegevens!$C$31,$O$6&lt;&gt;0),"yes","no")</f>
        <v>no</v>
      </c>
      <c r="P41" s="26">
        <f t="shared" si="6"/>
        <v>0</v>
      </c>
      <c r="Q41" s="4" t="str">
        <f>IF(AND($Q$6&lt;CLA_Gegevens!$C$31,$Q$6&lt;&gt;0),"yes","no")</f>
        <v>no</v>
      </c>
      <c r="R41" s="26">
        <f t="shared" si="7"/>
        <v>0</v>
      </c>
      <c r="S41" s="4">
        <f>CLA_Gegevens!$C$32-(COUNTIF(I41:Q41,"yes")*12)</f>
        <v>12</v>
      </c>
      <c r="T41" s="27">
        <f>$R41*(CLA_Berekeningen!$S41*CLA_Gegevens!$C$16)</f>
        <v>0</v>
      </c>
      <c r="U41" s="27">
        <f t="shared" si="9"/>
        <v>0</v>
      </c>
      <c r="V41" s="27">
        <f t="shared" si="2"/>
        <v>0</v>
      </c>
      <c r="W41" s="29">
        <f>$V41/CLA_Gegevens!$C$29</f>
        <v>0</v>
      </c>
      <c r="X41" s="28"/>
      <c r="Y41" s="44"/>
      <c r="Z41" s="74">
        <f t="shared" si="8"/>
        <v>0</v>
      </c>
      <c r="AA41" s="74">
        <f>$Z41+$Z41*CLA_Gegevens!$C$24</f>
        <v>0</v>
      </c>
      <c r="AB41" s="74">
        <f>$Z41+$Z41*CLA_Gegevens!$C$25</f>
        <v>0</v>
      </c>
      <c r="AC41" s="74">
        <f>$Z41+$Z41*CLA_Gegevens!$C$26</f>
        <v>0</v>
      </c>
      <c r="AD41" s="74">
        <f>$Z41+$Z41*CLA_Gegevens!$C$27</f>
        <v>0</v>
      </c>
      <c r="AE41" s="74">
        <f>$Z41+$Z41*CLA_Gegevens!$C$28</f>
        <v>0</v>
      </c>
    </row>
    <row r="42" spans="2:31" x14ac:dyDescent="0.55000000000000004">
      <c r="B42" s="4">
        <f>CLA_Accounts!$B38</f>
        <v>0</v>
      </c>
      <c r="C42" s="4">
        <f>CLA_Accounts!$C38</f>
        <v>0</v>
      </c>
      <c r="D42" s="4">
        <f>CLA_Accounts!$E38</f>
        <v>0</v>
      </c>
      <c r="E42" s="4">
        <f>CLA_Accounts!$F38</f>
        <v>0</v>
      </c>
      <c r="F42" s="23">
        <f>E42*CLA_Gegevens!$C$11</f>
        <v>0</v>
      </c>
      <c r="G42" s="24">
        <f>IF(CLA_Accounts!K38&gt;2020,CLA_Accounts!K38,0)</f>
        <v>0</v>
      </c>
      <c r="H42" s="25" t="str">
        <f t="shared" si="3"/>
        <v>no</v>
      </c>
      <c r="I42" s="4" t="str">
        <f>IF(AND($I$6&lt;CLA_Gegevens!$C$31,$I$6&lt;&gt;0),"yes","no")</f>
        <v>yes</v>
      </c>
      <c r="J42" s="26">
        <f t="shared" si="10"/>
        <v>0</v>
      </c>
      <c r="K42" s="4" t="str">
        <f>IF(AND($K$6&lt;CLA_Gegevens!$C$31,$K$6&lt;&gt;0),"yes","no")</f>
        <v>yes</v>
      </c>
      <c r="L42" s="26">
        <f t="shared" si="4"/>
        <v>0</v>
      </c>
      <c r="M42" s="4" t="str">
        <f>IF(AND($M$6&lt;CLA_Gegevens!$C$31,$M$6&lt;&gt;0),"yes","no")</f>
        <v>yes</v>
      </c>
      <c r="N42" s="26">
        <f t="shared" si="5"/>
        <v>0</v>
      </c>
      <c r="O42" s="4" t="str">
        <f>IF(AND($O$6&lt;CLA_Gegevens!$C$31,$O$6&lt;&gt;0),"yes","no")</f>
        <v>no</v>
      </c>
      <c r="P42" s="26">
        <f t="shared" si="6"/>
        <v>0</v>
      </c>
      <c r="Q42" s="4" t="str">
        <f>IF(AND($Q$6&lt;CLA_Gegevens!$C$31,$Q$6&lt;&gt;0),"yes","no")</f>
        <v>no</v>
      </c>
      <c r="R42" s="26">
        <f t="shared" si="7"/>
        <v>0</v>
      </c>
      <c r="S42" s="4">
        <f>CLA_Gegevens!$C$32-(COUNTIF(I42:Q42,"yes")*12)</f>
        <v>12</v>
      </c>
      <c r="T42" s="27">
        <f>$R42*(CLA_Berekeningen!$S42*CLA_Gegevens!$C$16)</f>
        <v>0</v>
      </c>
      <c r="U42" s="27">
        <f t="shared" si="9"/>
        <v>0</v>
      </c>
      <c r="V42" s="27">
        <f t="shared" si="2"/>
        <v>0</v>
      </c>
      <c r="W42" s="29">
        <f>$V42/CLA_Gegevens!$C$29</f>
        <v>0</v>
      </c>
      <c r="X42" s="28" t="str">
        <f>IF(H42="yes",ROUND(CLA_Gegevens!$C$5*CLA_Berekeningen!W42,0),"0")</f>
        <v>0</v>
      </c>
      <c r="Y42" s="44"/>
      <c r="Z42" s="74">
        <f t="shared" si="8"/>
        <v>0</v>
      </c>
      <c r="AA42" s="74">
        <f>$Z42+$Z42*CLA_Gegevens!$C$24</f>
        <v>0</v>
      </c>
      <c r="AB42" s="74">
        <f>$Z42+$Z42*CLA_Gegevens!$C$25</f>
        <v>0</v>
      </c>
      <c r="AC42" s="74">
        <f>$Z42+$Z42*CLA_Gegevens!$C$26</f>
        <v>0</v>
      </c>
      <c r="AD42" s="74">
        <f>$Z42+$Z42*CLA_Gegevens!$C$27</f>
        <v>0</v>
      </c>
      <c r="AE42" s="74">
        <f>$Z42+$Z42*CLA_Gegevens!$C$28</f>
        <v>0</v>
      </c>
    </row>
    <row r="43" spans="2:31" x14ac:dyDescent="0.55000000000000004">
      <c r="B43" s="4">
        <f>CLA_Accounts!$B39</f>
        <v>0</v>
      </c>
      <c r="C43" s="4">
        <f>CLA_Accounts!$C39</f>
        <v>0</v>
      </c>
      <c r="D43" s="4">
        <f>CLA_Accounts!$E39</f>
        <v>0</v>
      </c>
      <c r="E43" s="4">
        <f>CLA_Accounts!$F39</f>
        <v>0</v>
      </c>
      <c r="F43" s="23">
        <f>E43*CLA_Gegevens!$C$11</f>
        <v>0</v>
      </c>
      <c r="G43" s="24">
        <f>IF(CLA_Accounts!K39&gt;2020,CLA_Accounts!K39,0)</f>
        <v>0</v>
      </c>
      <c r="H43" s="25" t="str">
        <f t="shared" si="3"/>
        <v>no</v>
      </c>
      <c r="I43" s="4" t="str">
        <f>IF(AND($I$6&lt;CLA_Gegevens!$C$31,$I$6&lt;&gt;0),"yes","no")</f>
        <v>yes</v>
      </c>
      <c r="J43" s="26">
        <f t="shared" si="10"/>
        <v>0</v>
      </c>
      <c r="K43" s="4" t="str">
        <f>IF(AND($K$6&lt;CLA_Gegevens!$C$31,$K$6&lt;&gt;0),"yes","no")</f>
        <v>yes</v>
      </c>
      <c r="L43" s="26">
        <f t="shared" si="4"/>
        <v>0</v>
      </c>
      <c r="M43" s="4" t="str">
        <f>IF(AND($M$6&lt;CLA_Gegevens!$C$31,$M$6&lt;&gt;0),"yes","no")</f>
        <v>yes</v>
      </c>
      <c r="N43" s="26">
        <f t="shared" si="5"/>
        <v>0</v>
      </c>
      <c r="O43" s="4" t="str">
        <f>IF(AND($O$6&lt;CLA_Gegevens!$C$31,$O$6&lt;&gt;0),"yes","no")</f>
        <v>no</v>
      </c>
      <c r="P43" s="26">
        <f t="shared" si="6"/>
        <v>0</v>
      </c>
      <c r="Q43" s="4" t="str">
        <f>IF(AND($Q$6&lt;CLA_Gegevens!$C$31,$Q$6&lt;&gt;0),"yes","no")</f>
        <v>no</v>
      </c>
      <c r="R43" s="26">
        <f t="shared" si="7"/>
        <v>0</v>
      </c>
      <c r="S43" s="4">
        <f>CLA_Gegevens!$C$32-(COUNTIF(I43:Q43,"yes")*12)</f>
        <v>12</v>
      </c>
      <c r="T43" s="27">
        <f>$R43*(CLA_Berekeningen!$S43*CLA_Gegevens!$C$16)</f>
        <v>0</v>
      </c>
      <c r="U43" s="27">
        <f t="shared" si="9"/>
        <v>0</v>
      </c>
      <c r="V43" s="27">
        <f t="shared" si="2"/>
        <v>0</v>
      </c>
      <c r="W43" s="29">
        <f>$V43/CLA_Gegevens!$C$29</f>
        <v>0</v>
      </c>
      <c r="X43" s="28" t="str">
        <f>IF(H43="yes",ROUND(CLA_Gegevens!$C$5*CLA_Berekeningen!W43,0),"0")</f>
        <v>0</v>
      </c>
      <c r="Y43" s="44"/>
      <c r="Z43" s="74">
        <f t="shared" si="8"/>
        <v>0</v>
      </c>
      <c r="AA43" s="74">
        <f>$Z43+$Z43*CLA_Gegevens!$C$24</f>
        <v>0</v>
      </c>
      <c r="AB43" s="74">
        <f>$Z43+$Z43*CLA_Gegevens!$C$25</f>
        <v>0</v>
      </c>
      <c r="AC43" s="74">
        <f>$Z43+$Z43*CLA_Gegevens!$C$26</f>
        <v>0</v>
      </c>
      <c r="AD43" s="74">
        <f>$Z43+$Z43*CLA_Gegevens!$C$27</f>
        <v>0</v>
      </c>
      <c r="AE43" s="74">
        <f>$Z43+$Z43*CLA_Gegevens!$C$28</f>
        <v>0</v>
      </c>
    </row>
    <row r="44" spans="2:31" x14ac:dyDescent="0.55000000000000004">
      <c r="B44" s="4">
        <f>CLA_Accounts!$B40</f>
        <v>0</v>
      </c>
      <c r="C44" s="4">
        <f>CLA_Accounts!$C40</f>
        <v>0</v>
      </c>
      <c r="D44" s="4">
        <f>CLA_Accounts!$E40</f>
        <v>0</v>
      </c>
      <c r="E44" s="4">
        <f>CLA_Accounts!$F40</f>
        <v>0</v>
      </c>
      <c r="F44" s="23">
        <f>E44*CLA_Gegevens!$C$11</f>
        <v>0</v>
      </c>
      <c r="G44" s="24">
        <f>IF(CLA_Accounts!K40&gt;2020,CLA_Accounts!K40,0)</f>
        <v>0</v>
      </c>
      <c r="H44" s="25" t="str">
        <f t="shared" si="3"/>
        <v>no</v>
      </c>
      <c r="I44" s="4" t="str">
        <f>IF(AND($I$6&lt;CLA_Gegevens!$C$31,$I$6&lt;&gt;0),"yes","no")</f>
        <v>yes</v>
      </c>
      <c r="J44" s="26">
        <f t="shared" si="10"/>
        <v>0</v>
      </c>
      <c r="K44" s="4" t="str">
        <f>IF(AND($K$6&lt;CLA_Gegevens!$C$31,$K$6&lt;&gt;0),"yes","no")</f>
        <v>yes</v>
      </c>
      <c r="L44" s="26">
        <f t="shared" si="4"/>
        <v>0</v>
      </c>
      <c r="M44" s="4" t="str">
        <f>IF(AND($M$6&lt;CLA_Gegevens!$C$31,$M$6&lt;&gt;0),"yes","no")</f>
        <v>yes</v>
      </c>
      <c r="N44" s="26">
        <f t="shared" si="5"/>
        <v>0</v>
      </c>
      <c r="O44" s="4" t="str">
        <f>IF(AND($O$6&lt;CLA_Gegevens!$C$31,$O$6&lt;&gt;0),"yes","no")</f>
        <v>no</v>
      </c>
      <c r="P44" s="26">
        <f t="shared" si="6"/>
        <v>0</v>
      </c>
      <c r="Q44" s="4" t="str">
        <f>IF(AND($Q$6&lt;CLA_Gegevens!$C$31,$Q$6&lt;&gt;0),"yes","no")</f>
        <v>no</v>
      </c>
      <c r="R44" s="26">
        <f t="shared" si="7"/>
        <v>0</v>
      </c>
      <c r="S44" s="4">
        <f>CLA_Gegevens!$C$32-(COUNTIF(I44:Q44,"yes")*12)</f>
        <v>12</v>
      </c>
      <c r="T44" s="27">
        <f>$R44*(CLA_Berekeningen!$S44*CLA_Gegevens!$C$16)</f>
        <v>0</v>
      </c>
      <c r="U44" s="27">
        <f t="shared" si="9"/>
        <v>0</v>
      </c>
      <c r="V44" s="27">
        <f t="shared" si="2"/>
        <v>0</v>
      </c>
      <c r="W44" s="29">
        <f>$V44/CLA_Gegevens!$C$29</f>
        <v>0</v>
      </c>
      <c r="X44" s="28" t="str">
        <f>IF(H44="yes",ROUND(CLA_Gegevens!$C$5*CLA_Berekeningen!W44,0),"0")</f>
        <v>0</v>
      </c>
      <c r="Y44" s="44"/>
      <c r="Z44" s="74">
        <f t="shared" si="8"/>
        <v>0</v>
      </c>
      <c r="AA44" s="74">
        <f>$Z44+$Z44*CLA_Gegevens!$C$24</f>
        <v>0</v>
      </c>
      <c r="AB44" s="74">
        <f>$Z44+$Z44*CLA_Gegevens!$C$25</f>
        <v>0</v>
      </c>
      <c r="AC44" s="74">
        <f>$Z44+$Z44*CLA_Gegevens!$C$26</f>
        <v>0</v>
      </c>
      <c r="AD44" s="74">
        <f>$Z44+$Z44*CLA_Gegevens!$C$27</f>
        <v>0</v>
      </c>
      <c r="AE44" s="74">
        <f>$Z44+$Z44*CLA_Gegevens!$C$28</f>
        <v>0</v>
      </c>
    </row>
    <row r="45" spans="2:31" x14ac:dyDescent="0.55000000000000004">
      <c r="B45" s="4">
        <f>CLA_Accounts!$B41</f>
        <v>0</v>
      </c>
      <c r="C45" s="4">
        <f>CLA_Accounts!$C41</f>
        <v>0</v>
      </c>
      <c r="D45" s="4">
        <f>CLA_Accounts!$E41</f>
        <v>0</v>
      </c>
      <c r="E45" s="4">
        <f>CLA_Accounts!$F41</f>
        <v>0</v>
      </c>
      <c r="F45" s="23">
        <f>E45*CLA_Gegevens!$C$11</f>
        <v>0</v>
      </c>
      <c r="G45" s="24">
        <f>IF(CLA_Accounts!K41&gt;2020,CLA_Accounts!K41,0)</f>
        <v>0</v>
      </c>
      <c r="H45" s="25" t="str">
        <f t="shared" si="3"/>
        <v>no</v>
      </c>
      <c r="I45" s="4" t="str">
        <f>IF(AND($I$6&lt;CLA_Gegevens!$C$31,$I$6&lt;&gt;0),"yes","no")</f>
        <v>yes</v>
      </c>
      <c r="J45" s="26">
        <f t="shared" si="10"/>
        <v>0</v>
      </c>
      <c r="K45" s="4" t="str">
        <f>IF(AND($K$6&lt;CLA_Gegevens!$C$31,$K$6&lt;&gt;0),"yes","no")</f>
        <v>yes</v>
      </c>
      <c r="L45" s="26">
        <f t="shared" si="4"/>
        <v>0</v>
      </c>
      <c r="M45" s="4" t="str">
        <f>IF(AND($M$6&lt;CLA_Gegevens!$C$31,$M$6&lt;&gt;0),"yes","no")</f>
        <v>yes</v>
      </c>
      <c r="N45" s="26">
        <f t="shared" si="5"/>
        <v>0</v>
      </c>
      <c r="O45" s="4" t="str">
        <f>IF(AND($O$6&lt;CLA_Gegevens!$C$31,$O$6&lt;&gt;0),"yes","no")</f>
        <v>no</v>
      </c>
      <c r="P45" s="26">
        <f t="shared" si="6"/>
        <v>0</v>
      </c>
      <c r="Q45" s="4" t="str">
        <f>IF(AND($Q$6&lt;CLA_Gegevens!$C$31,$Q$6&lt;&gt;0),"yes","no")</f>
        <v>no</v>
      </c>
      <c r="R45" s="26">
        <f t="shared" si="7"/>
        <v>0</v>
      </c>
      <c r="S45" s="4">
        <f>CLA_Gegevens!$C$32-(COUNTIF(I45:Q45,"yes")*12)</f>
        <v>12</v>
      </c>
      <c r="T45" s="27">
        <f>$R45*(CLA_Berekeningen!$S45*CLA_Gegevens!$C$16)</f>
        <v>0</v>
      </c>
      <c r="U45" s="27">
        <f t="shared" si="9"/>
        <v>0</v>
      </c>
      <c r="V45" s="27">
        <f t="shared" si="2"/>
        <v>0</v>
      </c>
      <c r="W45" s="29">
        <f>$V45/CLA_Gegevens!$C$29</f>
        <v>0</v>
      </c>
      <c r="X45" s="28" t="str">
        <f>IF(H45="yes",ROUND(CLA_Gegevens!$C$5*CLA_Berekeningen!W45,0),"0")</f>
        <v>0</v>
      </c>
      <c r="Y45" s="44"/>
      <c r="Z45" s="74">
        <f t="shared" si="8"/>
        <v>0</v>
      </c>
      <c r="AA45" s="74">
        <f>$Z45+$Z45*CLA_Gegevens!$C$24</f>
        <v>0</v>
      </c>
      <c r="AB45" s="74">
        <f>$Z45+$Z45*CLA_Gegevens!$C$25</f>
        <v>0</v>
      </c>
      <c r="AC45" s="74">
        <f>$Z45+$Z45*CLA_Gegevens!$C$26</f>
        <v>0</v>
      </c>
      <c r="AD45" s="74">
        <f>$Z45+$Z45*CLA_Gegevens!$C$27</f>
        <v>0</v>
      </c>
      <c r="AE45" s="74">
        <f>$Z45+$Z45*CLA_Gegevens!$C$28</f>
        <v>0</v>
      </c>
    </row>
    <row r="46" spans="2:31" x14ac:dyDescent="0.55000000000000004">
      <c r="B46" s="4">
        <f>CLA_Accounts!$B42</f>
        <v>0</v>
      </c>
      <c r="C46" s="4">
        <f>CLA_Accounts!$C42</f>
        <v>0</v>
      </c>
      <c r="D46" s="4">
        <f>CLA_Accounts!$E42</f>
        <v>0</v>
      </c>
      <c r="E46" s="4">
        <f>CLA_Accounts!$F42</f>
        <v>0</v>
      </c>
      <c r="F46" s="23">
        <f>E46*CLA_Gegevens!$C$11</f>
        <v>0</v>
      </c>
      <c r="G46" s="24">
        <f>IF(CLA_Accounts!K42&gt;2020,CLA_Accounts!K42,0)</f>
        <v>0</v>
      </c>
      <c r="H46" s="25" t="str">
        <f t="shared" si="3"/>
        <v>no</v>
      </c>
      <c r="I46" s="4" t="str">
        <f>IF(AND($I$6&lt;CLA_Gegevens!$C$31,$I$6&lt;&gt;0),"yes","no")</f>
        <v>yes</v>
      </c>
      <c r="J46" s="26">
        <f t="shared" si="10"/>
        <v>0</v>
      </c>
      <c r="K46" s="4" t="str">
        <f>IF(AND($K$6&lt;CLA_Gegevens!$C$31,$K$6&lt;&gt;0),"yes","no")</f>
        <v>yes</v>
      </c>
      <c r="L46" s="26">
        <f t="shared" si="4"/>
        <v>0</v>
      </c>
      <c r="M46" s="4" t="str">
        <f>IF(AND($M$6&lt;CLA_Gegevens!$C$31,$M$6&lt;&gt;0),"yes","no")</f>
        <v>yes</v>
      </c>
      <c r="N46" s="26">
        <f t="shared" si="5"/>
        <v>0</v>
      </c>
      <c r="O46" s="4" t="str">
        <f>IF(AND($O$6&lt;CLA_Gegevens!$C$31,$O$6&lt;&gt;0),"yes","no")</f>
        <v>no</v>
      </c>
      <c r="P46" s="26">
        <f t="shared" si="6"/>
        <v>0</v>
      </c>
      <c r="Q46" s="4" t="str">
        <f>IF(AND($Q$6&lt;CLA_Gegevens!$C$31,$Q$6&lt;&gt;0),"yes","no")</f>
        <v>no</v>
      </c>
      <c r="R46" s="26">
        <f t="shared" si="7"/>
        <v>0</v>
      </c>
      <c r="S46" s="4">
        <f>CLA_Gegevens!$C$32-(COUNTIF(I46:Q46,"yes")*12)</f>
        <v>12</v>
      </c>
      <c r="T46" s="27">
        <f>$R46*(CLA_Berekeningen!$S46*CLA_Gegevens!$C$16)</f>
        <v>0</v>
      </c>
      <c r="U46" s="27">
        <f t="shared" si="9"/>
        <v>0</v>
      </c>
      <c r="V46" s="27">
        <f t="shared" si="2"/>
        <v>0</v>
      </c>
      <c r="W46" s="29">
        <f>$V46/CLA_Gegevens!$C$29</f>
        <v>0</v>
      </c>
      <c r="X46" s="28" t="str">
        <f>IF(H46="yes",ROUND(CLA_Gegevens!$C$5*CLA_Berekeningen!W46,0),"0")</f>
        <v>0</v>
      </c>
      <c r="Y46" s="44"/>
      <c r="Z46" s="74">
        <f t="shared" si="8"/>
        <v>0</v>
      </c>
      <c r="AA46" s="74">
        <f>$Z46+$Z46*CLA_Gegevens!$C$24</f>
        <v>0</v>
      </c>
      <c r="AB46" s="74">
        <f>$Z46+$Z46*CLA_Gegevens!$C$25</f>
        <v>0</v>
      </c>
      <c r="AC46" s="74">
        <f>$Z46+$Z46*CLA_Gegevens!$C$26</f>
        <v>0</v>
      </c>
      <c r="AD46" s="74">
        <f>$Z46+$Z46*CLA_Gegevens!$C$27</f>
        <v>0</v>
      </c>
      <c r="AE46" s="74">
        <f>$Z46+$Z46*CLA_Gegevens!$C$28</f>
        <v>0</v>
      </c>
    </row>
    <row r="47" spans="2:31" x14ac:dyDescent="0.55000000000000004">
      <c r="B47" s="4">
        <f>CLA_Accounts!$B43</f>
        <v>0</v>
      </c>
      <c r="C47" s="4">
        <f>CLA_Accounts!$C43</f>
        <v>0</v>
      </c>
      <c r="D47" s="4">
        <f>CLA_Accounts!$E43</f>
        <v>0</v>
      </c>
      <c r="E47" s="4">
        <f>CLA_Accounts!$F43</f>
        <v>0</v>
      </c>
      <c r="F47" s="23">
        <f>E47*CLA_Gegevens!$C$11</f>
        <v>0</v>
      </c>
      <c r="G47" s="24">
        <f>IF(CLA_Accounts!K43&gt;2020,CLA_Accounts!K43,0)</f>
        <v>0</v>
      </c>
      <c r="H47" s="25" t="str">
        <f t="shared" si="3"/>
        <v>no</v>
      </c>
      <c r="I47" s="4" t="str">
        <f>IF(AND($I$6&lt;CLA_Gegevens!$C$31,$I$6&lt;&gt;0),"yes","no")</f>
        <v>yes</v>
      </c>
      <c r="J47" s="26">
        <f t="shared" si="10"/>
        <v>0</v>
      </c>
      <c r="K47" s="4" t="str">
        <f>IF(AND($K$6&lt;CLA_Gegevens!$C$31,$K$6&lt;&gt;0),"yes","no")</f>
        <v>yes</v>
      </c>
      <c r="L47" s="26">
        <f t="shared" si="4"/>
        <v>0</v>
      </c>
      <c r="M47" s="4" t="str">
        <f>IF(AND($M$6&lt;CLA_Gegevens!$C$31,$M$6&lt;&gt;0),"yes","no")</f>
        <v>yes</v>
      </c>
      <c r="N47" s="26">
        <f t="shared" si="5"/>
        <v>0</v>
      </c>
      <c r="O47" s="4" t="str">
        <f>IF(AND($O$6&lt;CLA_Gegevens!$C$31,$O$6&lt;&gt;0),"yes","no")</f>
        <v>no</v>
      </c>
      <c r="P47" s="26">
        <f t="shared" si="6"/>
        <v>0</v>
      </c>
      <c r="Q47" s="4" t="str">
        <f>IF(AND($Q$6&lt;CLA_Gegevens!$C$31,$Q$6&lt;&gt;0),"yes","no")</f>
        <v>no</v>
      </c>
      <c r="R47" s="26">
        <f t="shared" si="7"/>
        <v>0</v>
      </c>
      <c r="S47" s="4">
        <f>CLA_Gegevens!$C$32-(COUNTIF(I47:Q47,"yes")*12)</f>
        <v>12</v>
      </c>
      <c r="T47" s="27">
        <f>$R47*(CLA_Berekeningen!$S47*CLA_Gegevens!$C$16)</f>
        <v>0</v>
      </c>
      <c r="U47" s="27">
        <f t="shared" si="9"/>
        <v>0</v>
      </c>
      <c r="V47" s="27">
        <f t="shared" si="2"/>
        <v>0</v>
      </c>
      <c r="W47" s="29">
        <f>$V47/CLA_Gegevens!$C$29</f>
        <v>0</v>
      </c>
      <c r="X47" s="28" t="str">
        <f>IF(H47="yes",ROUND(CLA_Gegevens!$C$5*CLA_Berekeningen!W47,0),"0")</f>
        <v>0</v>
      </c>
      <c r="Y47" s="44"/>
      <c r="Z47" s="74">
        <f t="shared" si="8"/>
        <v>0</v>
      </c>
      <c r="AA47" s="74">
        <f>$Z47+$Z47*CLA_Gegevens!$C$24</f>
        <v>0</v>
      </c>
      <c r="AB47" s="74">
        <f>$Z47+$Z47*CLA_Gegevens!$C$25</f>
        <v>0</v>
      </c>
      <c r="AC47" s="74">
        <f>$Z47+$Z47*CLA_Gegevens!$C$26</f>
        <v>0</v>
      </c>
      <c r="AD47" s="74">
        <f>$Z47+$Z47*CLA_Gegevens!$C$27</f>
        <v>0</v>
      </c>
      <c r="AE47" s="74">
        <f>$Z47+$Z47*CLA_Gegevens!$C$28</f>
        <v>0</v>
      </c>
    </row>
    <row r="48" spans="2:31" x14ac:dyDescent="0.55000000000000004">
      <c r="B48" s="4">
        <f>CLA_Accounts!$B44</f>
        <v>0</v>
      </c>
      <c r="C48" s="4">
        <f>CLA_Accounts!$C44</f>
        <v>0</v>
      </c>
      <c r="D48" s="4">
        <f>CLA_Accounts!$E44</f>
        <v>0</v>
      </c>
      <c r="E48" s="4">
        <f>CLA_Accounts!$F44</f>
        <v>0</v>
      </c>
      <c r="F48" s="23">
        <f>E48*CLA_Gegevens!$C$11</f>
        <v>0</v>
      </c>
      <c r="G48" s="24">
        <f>IF(CLA_Accounts!K44&gt;2020,CLA_Accounts!K44,0)</f>
        <v>0</v>
      </c>
      <c r="H48" s="25" t="str">
        <f t="shared" si="3"/>
        <v>no</v>
      </c>
      <c r="I48" s="4" t="str">
        <f>IF(AND($I$6&lt;CLA_Gegevens!$C$31,$I$6&lt;&gt;0),"yes","no")</f>
        <v>yes</v>
      </c>
      <c r="J48" s="26">
        <f t="shared" si="10"/>
        <v>0</v>
      </c>
      <c r="K48" s="4" t="str">
        <f>IF(AND($K$6&lt;CLA_Gegevens!$C$31,$K$6&lt;&gt;0),"yes","no")</f>
        <v>yes</v>
      </c>
      <c r="L48" s="26">
        <f t="shared" si="4"/>
        <v>0</v>
      </c>
      <c r="M48" s="4" t="str">
        <f>IF(AND($M$6&lt;CLA_Gegevens!$C$31,$M$6&lt;&gt;0),"yes","no")</f>
        <v>yes</v>
      </c>
      <c r="N48" s="26">
        <f t="shared" si="5"/>
        <v>0</v>
      </c>
      <c r="O48" s="4" t="str">
        <f>IF(AND($O$6&lt;CLA_Gegevens!$C$31,$O$6&lt;&gt;0),"yes","no")</f>
        <v>no</v>
      </c>
      <c r="P48" s="26">
        <f t="shared" si="6"/>
        <v>0</v>
      </c>
      <c r="Q48" s="4" t="str">
        <f>IF(AND($Q$6&lt;CLA_Gegevens!$C$31,$Q$6&lt;&gt;0),"yes","no")</f>
        <v>no</v>
      </c>
      <c r="R48" s="26">
        <f t="shared" si="7"/>
        <v>0</v>
      </c>
      <c r="S48" s="4">
        <f>CLA_Gegevens!$C$32-(COUNTIF(I48:Q48,"yes")*12)</f>
        <v>12</v>
      </c>
      <c r="T48" s="27">
        <f>$R48*(CLA_Berekeningen!$S48*CLA_Gegevens!$C$16)</f>
        <v>0</v>
      </c>
      <c r="U48" s="27">
        <f t="shared" si="9"/>
        <v>0</v>
      </c>
      <c r="V48" s="27">
        <f t="shared" si="2"/>
        <v>0</v>
      </c>
      <c r="W48" s="29">
        <f>$V48/CLA_Gegevens!$C$29</f>
        <v>0</v>
      </c>
      <c r="X48" s="28" t="str">
        <f>IF(H48="yes",ROUND(CLA_Gegevens!$C$5*CLA_Berekeningen!W48,0),"0")</f>
        <v>0</v>
      </c>
      <c r="Y48" s="44"/>
      <c r="Z48" s="74">
        <f t="shared" si="8"/>
        <v>0</v>
      </c>
      <c r="AA48" s="74">
        <f>$Z48+$Z48*CLA_Gegevens!$C$24</f>
        <v>0</v>
      </c>
      <c r="AB48" s="74">
        <f>$Z48+$Z48*CLA_Gegevens!$C$25</f>
        <v>0</v>
      </c>
      <c r="AC48" s="74">
        <f>$Z48+$Z48*CLA_Gegevens!$C$26</f>
        <v>0</v>
      </c>
      <c r="AD48" s="74">
        <f>$Z48+$Z48*CLA_Gegevens!$C$27</f>
        <v>0</v>
      </c>
      <c r="AE48" s="74">
        <f>$Z48+$Z48*CLA_Gegevens!$C$28</f>
        <v>0</v>
      </c>
    </row>
    <row r="49" spans="2:31" x14ac:dyDescent="0.55000000000000004">
      <c r="B49" s="4">
        <f>CLA_Accounts!$B45</f>
        <v>0</v>
      </c>
      <c r="C49" s="4">
        <f>CLA_Accounts!$C45</f>
        <v>0</v>
      </c>
      <c r="D49" s="4">
        <f>CLA_Accounts!$E45</f>
        <v>0</v>
      </c>
      <c r="E49" s="4">
        <f>CLA_Accounts!$F45</f>
        <v>0</v>
      </c>
      <c r="F49" s="23">
        <f>E49*CLA_Gegevens!$C$11</f>
        <v>0</v>
      </c>
      <c r="G49" s="24">
        <f>IF(CLA_Accounts!K45&gt;2020,CLA_Accounts!K45,0)</f>
        <v>0</v>
      </c>
      <c r="H49" s="25" t="str">
        <f t="shared" si="3"/>
        <v>no</v>
      </c>
      <c r="I49" s="4" t="str">
        <f>IF(AND($I$6&lt;CLA_Gegevens!$C$31,$I$6&lt;&gt;0),"yes","no")</f>
        <v>yes</v>
      </c>
      <c r="J49" s="26">
        <f t="shared" si="10"/>
        <v>0</v>
      </c>
      <c r="K49" s="4" t="str">
        <f>IF(AND($K$6&lt;CLA_Gegevens!$C$31,$K$6&lt;&gt;0),"yes","no")</f>
        <v>yes</v>
      </c>
      <c r="L49" s="26">
        <f t="shared" si="4"/>
        <v>0</v>
      </c>
      <c r="M49" s="4" t="str">
        <f>IF(AND($M$6&lt;CLA_Gegevens!$C$31,$M$6&lt;&gt;0),"yes","no")</f>
        <v>yes</v>
      </c>
      <c r="N49" s="26">
        <f t="shared" si="5"/>
        <v>0</v>
      </c>
      <c r="O49" s="4" t="str">
        <f>IF(AND($O$6&lt;CLA_Gegevens!$C$31,$O$6&lt;&gt;0),"yes","no")</f>
        <v>no</v>
      </c>
      <c r="P49" s="26">
        <f t="shared" si="6"/>
        <v>0</v>
      </c>
      <c r="Q49" s="4" t="str">
        <f>IF(AND($Q$6&lt;CLA_Gegevens!$C$31,$Q$6&lt;&gt;0),"yes","no")</f>
        <v>no</v>
      </c>
      <c r="R49" s="26">
        <f t="shared" si="7"/>
        <v>0</v>
      </c>
      <c r="S49" s="4">
        <f>CLA_Gegevens!$C$32-(COUNTIF(I49:Q49,"yes")*12)</f>
        <v>12</v>
      </c>
      <c r="T49" s="27">
        <f>$R49*(CLA_Berekeningen!$S49*CLA_Gegevens!$C$16)</f>
        <v>0</v>
      </c>
      <c r="U49" s="27">
        <f t="shared" si="9"/>
        <v>0</v>
      </c>
      <c r="V49" s="27">
        <f t="shared" si="2"/>
        <v>0</v>
      </c>
      <c r="W49" s="29">
        <f>$V49/CLA_Gegevens!$C$29</f>
        <v>0</v>
      </c>
      <c r="X49" s="28" t="str">
        <f>IF(H49="yes",ROUND(CLA_Gegevens!$C$5*CLA_Berekeningen!W49,0),"0")</f>
        <v>0</v>
      </c>
      <c r="Y49" s="44"/>
      <c r="Z49" s="74">
        <f t="shared" si="8"/>
        <v>0</v>
      </c>
      <c r="AA49" s="74">
        <f>$Z49+$Z49*CLA_Gegevens!$C$24</f>
        <v>0</v>
      </c>
      <c r="AB49" s="74">
        <f>$Z49+$Z49*CLA_Gegevens!$C$25</f>
        <v>0</v>
      </c>
      <c r="AC49" s="74">
        <f>$Z49+$Z49*CLA_Gegevens!$C$26</f>
        <v>0</v>
      </c>
      <c r="AD49" s="74">
        <f>$Z49+$Z49*CLA_Gegevens!$C$27</f>
        <v>0</v>
      </c>
      <c r="AE49" s="74">
        <f>$Z49+$Z49*CLA_Gegevens!$C$28</f>
        <v>0</v>
      </c>
    </row>
    <row r="50" spans="2:31" x14ac:dyDescent="0.55000000000000004">
      <c r="B50" s="4">
        <f>CLA_Accounts!$B46</f>
        <v>0</v>
      </c>
      <c r="C50" s="4">
        <f>CLA_Accounts!$C46</f>
        <v>0</v>
      </c>
      <c r="D50" s="4">
        <f>CLA_Accounts!$E46</f>
        <v>0</v>
      </c>
      <c r="E50" s="4">
        <f>CLA_Accounts!$F46</f>
        <v>0</v>
      </c>
      <c r="F50" s="23">
        <f>E50*CLA_Gegevens!$C$11</f>
        <v>0</v>
      </c>
      <c r="G50" s="24">
        <f>IF(CLA_Accounts!K46&gt;2020,CLA_Accounts!K46,0)</f>
        <v>0</v>
      </c>
      <c r="H50" s="25" t="str">
        <f t="shared" si="3"/>
        <v>no</v>
      </c>
      <c r="I50" s="4" t="str">
        <f>IF(AND($I$6&lt;CLA_Gegevens!$C$31,$I$6&lt;&gt;0),"yes","no")</f>
        <v>yes</v>
      </c>
      <c r="J50" s="26">
        <f t="shared" si="10"/>
        <v>0</v>
      </c>
      <c r="K50" s="4" t="str">
        <f>IF(AND($K$6&lt;CLA_Gegevens!$C$31,$K$6&lt;&gt;0),"yes","no")</f>
        <v>yes</v>
      </c>
      <c r="L50" s="26">
        <f t="shared" si="4"/>
        <v>0</v>
      </c>
      <c r="M50" s="4" t="str">
        <f>IF(AND($M$6&lt;CLA_Gegevens!$C$31,$M$6&lt;&gt;0),"yes","no")</f>
        <v>yes</v>
      </c>
      <c r="N50" s="26">
        <f t="shared" si="5"/>
        <v>0</v>
      </c>
      <c r="O50" s="4" t="str">
        <f>IF(AND($O$6&lt;CLA_Gegevens!$C$31,$O$6&lt;&gt;0),"yes","no")</f>
        <v>no</v>
      </c>
      <c r="P50" s="26">
        <f t="shared" si="6"/>
        <v>0</v>
      </c>
      <c r="Q50" s="4" t="str">
        <f>IF(AND($Q$6&lt;CLA_Gegevens!$C$31,$Q$6&lt;&gt;0),"yes","no")</f>
        <v>no</v>
      </c>
      <c r="R50" s="26">
        <f t="shared" si="7"/>
        <v>0</v>
      </c>
      <c r="S50" s="4">
        <f>CLA_Gegevens!$C$32-(COUNTIF(I50:Q50,"yes")*12)</f>
        <v>12</v>
      </c>
      <c r="T50" s="27">
        <f>$R50*(CLA_Berekeningen!$S50*CLA_Gegevens!$C$16)</f>
        <v>0</v>
      </c>
      <c r="U50" s="27">
        <f t="shared" si="9"/>
        <v>0</v>
      </c>
      <c r="V50" s="27">
        <f t="shared" si="2"/>
        <v>0</v>
      </c>
      <c r="W50" s="29">
        <f>$V50/CLA_Gegevens!$C$29</f>
        <v>0</v>
      </c>
      <c r="X50" s="28" t="str">
        <f>IF(H50="yes",ROUND(CLA_Gegevens!$C$5*CLA_Berekeningen!W50,0),"0")</f>
        <v>0</v>
      </c>
      <c r="Y50" s="44"/>
      <c r="Z50" s="74">
        <f t="shared" si="8"/>
        <v>0</v>
      </c>
      <c r="AA50" s="74">
        <f>$Z50+$Z50*CLA_Gegevens!$C$24</f>
        <v>0</v>
      </c>
      <c r="AB50" s="74">
        <f>$Z50+$Z50*CLA_Gegevens!$C$25</f>
        <v>0</v>
      </c>
      <c r="AC50" s="74">
        <f>$Z50+$Z50*CLA_Gegevens!$C$26</f>
        <v>0</v>
      </c>
      <c r="AD50" s="74">
        <f>$Z50+$Z50*CLA_Gegevens!$C$27</f>
        <v>0</v>
      </c>
      <c r="AE50" s="74">
        <f>$Z50+$Z50*CLA_Gegevens!$C$28</f>
        <v>0</v>
      </c>
    </row>
    <row r="51" spans="2:31" x14ac:dyDescent="0.55000000000000004">
      <c r="B51" s="4">
        <f>CLA_Accounts!$B47</f>
        <v>0</v>
      </c>
      <c r="C51" s="4">
        <f>CLA_Accounts!$C47</f>
        <v>0</v>
      </c>
      <c r="D51" s="4">
        <f>CLA_Accounts!$E47</f>
        <v>0</v>
      </c>
      <c r="E51" s="4">
        <f>CLA_Accounts!$F47</f>
        <v>0</v>
      </c>
      <c r="F51" s="23">
        <f>E51*CLA_Gegevens!$C$11</f>
        <v>0</v>
      </c>
      <c r="G51" s="24">
        <f>IF(CLA_Accounts!K47&gt;2020,CLA_Accounts!K47,0)</f>
        <v>0</v>
      </c>
      <c r="H51" s="25" t="str">
        <f t="shared" si="3"/>
        <v>no</v>
      </c>
      <c r="I51" s="4" t="str">
        <f>IF(AND($I$6&lt;CLA_Gegevens!$C$31,$I$6&lt;&gt;0),"yes","no")</f>
        <v>yes</v>
      </c>
      <c r="J51" s="26">
        <f t="shared" si="10"/>
        <v>0</v>
      </c>
      <c r="K51" s="4" t="str">
        <f>IF(AND($K$6&lt;CLA_Gegevens!$C$31,$K$6&lt;&gt;0),"yes","no")</f>
        <v>yes</v>
      </c>
      <c r="L51" s="26">
        <f t="shared" si="4"/>
        <v>0</v>
      </c>
      <c r="M51" s="4" t="str">
        <f>IF(AND($M$6&lt;CLA_Gegevens!$C$31,$M$6&lt;&gt;0),"yes","no")</f>
        <v>yes</v>
      </c>
      <c r="N51" s="26">
        <f t="shared" si="5"/>
        <v>0</v>
      </c>
      <c r="O51" s="4" t="str">
        <f>IF(AND($O$6&lt;CLA_Gegevens!$C$31,$O$6&lt;&gt;0),"yes","no")</f>
        <v>no</v>
      </c>
      <c r="P51" s="26">
        <f t="shared" si="6"/>
        <v>0</v>
      </c>
      <c r="Q51" s="4" t="str">
        <f>IF(AND($Q$6&lt;CLA_Gegevens!$C$31,$Q$6&lt;&gt;0),"yes","no")</f>
        <v>no</v>
      </c>
      <c r="R51" s="26">
        <f t="shared" si="7"/>
        <v>0</v>
      </c>
      <c r="S51" s="4">
        <f>CLA_Gegevens!$C$32-(COUNTIF(I51:Q51,"yes")*12)</f>
        <v>12</v>
      </c>
      <c r="T51" s="27">
        <f>$R51*(CLA_Berekeningen!$S51*CLA_Gegevens!$C$16)</f>
        <v>0</v>
      </c>
      <c r="U51" s="27">
        <f t="shared" si="9"/>
        <v>0</v>
      </c>
      <c r="V51" s="27">
        <f t="shared" si="2"/>
        <v>0</v>
      </c>
      <c r="W51" s="29">
        <f>$V51/CLA_Gegevens!$C$29</f>
        <v>0</v>
      </c>
      <c r="X51" s="28" t="str">
        <f>IF(H51="yes",ROUND(CLA_Gegevens!$C$5*CLA_Berekeningen!W51,0),"0")</f>
        <v>0</v>
      </c>
      <c r="Y51" s="44"/>
      <c r="Z51" s="74">
        <f t="shared" si="8"/>
        <v>0</v>
      </c>
      <c r="AA51" s="74">
        <f>$Z51+$Z51*CLA_Gegevens!$C$24</f>
        <v>0</v>
      </c>
      <c r="AB51" s="74">
        <f>$Z51+$Z51*CLA_Gegevens!$C$25</f>
        <v>0</v>
      </c>
      <c r="AC51" s="74">
        <f>$Z51+$Z51*CLA_Gegevens!$C$26</f>
        <v>0</v>
      </c>
      <c r="AD51" s="74">
        <f>$Z51+$Z51*CLA_Gegevens!$C$27</f>
        <v>0</v>
      </c>
      <c r="AE51" s="74">
        <f>$Z51+$Z51*CLA_Gegevens!$C$28</f>
        <v>0</v>
      </c>
    </row>
    <row r="52" spans="2:31" x14ac:dyDescent="0.55000000000000004">
      <c r="B52" s="4">
        <f>CLA_Accounts!$B48</f>
        <v>0</v>
      </c>
      <c r="C52" s="4">
        <f>CLA_Accounts!$C48</f>
        <v>0</v>
      </c>
      <c r="D52" s="4">
        <f>CLA_Accounts!$E48</f>
        <v>0</v>
      </c>
      <c r="E52" s="4">
        <f>CLA_Accounts!$F48</f>
        <v>0</v>
      </c>
      <c r="F52" s="23">
        <f>E52*CLA_Gegevens!$C$11</f>
        <v>0</v>
      </c>
      <c r="G52" s="24">
        <f>IF(CLA_Accounts!K48&gt;2020,CLA_Accounts!K48,0)</f>
        <v>0</v>
      </c>
      <c r="H52" s="25" t="str">
        <f t="shared" si="3"/>
        <v>no</v>
      </c>
      <c r="I52" s="4" t="str">
        <f>IF(AND($I$6&lt;CLA_Gegevens!$C$31,$I$6&lt;&gt;0),"yes","no")</f>
        <v>yes</v>
      </c>
      <c r="J52" s="26">
        <f t="shared" si="10"/>
        <v>0</v>
      </c>
      <c r="K52" s="4" t="str">
        <f>IF(AND($K$6&lt;CLA_Gegevens!$C$31,$K$6&lt;&gt;0),"yes","no")</f>
        <v>yes</v>
      </c>
      <c r="L52" s="26">
        <f t="shared" si="4"/>
        <v>0</v>
      </c>
      <c r="M52" s="4" t="str">
        <f>IF(AND($M$6&lt;CLA_Gegevens!$C$31,$M$6&lt;&gt;0),"yes","no")</f>
        <v>yes</v>
      </c>
      <c r="N52" s="26">
        <f t="shared" si="5"/>
        <v>0</v>
      </c>
      <c r="O52" s="4" t="str">
        <f>IF(AND($O$6&lt;CLA_Gegevens!$C$31,$O$6&lt;&gt;0),"yes","no")</f>
        <v>no</v>
      </c>
      <c r="P52" s="26">
        <f t="shared" si="6"/>
        <v>0</v>
      </c>
      <c r="Q52" s="4" t="str">
        <f>IF(AND($Q$6&lt;CLA_Gegevens!$C$31,$Q$6&lt;&gt;0),"yes","no")</f>
        <v>no</v>
      </c>
      <c r="R52" s="26">
        <f t="shared" si="7"/>
        <v>0</v>
      </c>
      <c r="S52" s="4">
        <f>CLA_Gegevens!$C$32-(COUNTIF(I52:Q52,"yes")*12)</f>
        <v>12</v>
      </c>
      <c r="T52" s="27">
        <f>$R52*(CLA_Berekeningen!$S52*CLA_Gegevens!$C$16)</f>
        <v>0</v>
      </c>
      <c r="U52" s="27">
        <f t="shared" si="9"/>
        <v>0</v>
      </c>
      <c r="V52" s="27">
        <f t="shared" si="2"/>
        <v>0</v>
      </c>
      <c r="W52" s="29">
        <f>$V52/CLA_Gegevens!$C$29</f>
        <v>0</v>
      </c>
      <c r="X52" s="28" t="str">
        <f>IF(H52="yes",ROUND(CLA_Gegevens!$C$5*CLA_Berekeningen!W52,0),"0")</f>
        <v>0</v>
      </c>
      <c r="Y52" s="44"/>
      <c r="Z52" s="74">
        <f t="shared" si="8"/>
        <v>0</v>
      </c>
      <c r="AA52" s="74">
        <f>$Z52+$Z52*CLA_Gegevens!$C$24</f>
        <v>0</v>
      </c>
      <c r="AB52" s="74">
        <f>$Z52+$Z52*CLA_Gegevens!$C$25</f>
        <v>0</v>
      </c>
      <c r="AC52" s="74">
        <f>$Z52+$Z52*CLA_Gegevens!$C$26</f>
        <v>0</v>
      </c>
      <c r="AD52" s="74">
        <f>$Z52+$Z52*CLA_Gegevens!$C$27</f>
        <v>0</v>
      </c>
      <c r="AE52" s="74">
        <f>$Z52+$Z52*CLA_Gegevens!$C$28</f>
        <v>0</v>
      </c>
    </row>
    <row r="53" spans="2:31" x14ac:dyDescent="0.55000000000000004">
      <c r="B53" s="4">
        <f>CLA_Accounts!$B49</f>
        <v>0</v>
      </c>
      <c r="C53" s="4">
        <f>CLA_Accounts!$C49</f>
        <v>0</v>
      </c>
      <c r="D53" s="4">
        <f>CLA_Accounts!$E49</f>
        <v>0</v>
      </c>
      <c r="E53" s="4">
        <f>CLA_Accounts!$F49</f>
        <v>0</v>
      </c>
      <c r="F53" s="23">
        <f>E53*CLA_Gegevens!$C$11</f>
        <v>0</v>
      </c>
      <c r="G53" s="24">
        <f>IF(CLA_Accounts!K49&gt;2020,CLA_Accounts!K49,0)</f>
        <v>0</v>
      </c>
      <c r="H53" s="25" t="str">
        <f t="shared" si="3"/>
        <v>no</v>
      </c>
      <c r="I53" s="4" t="str">
        <f>IF(AND($I$6&lt;CLA_Gegevens!$C$31,$I$6&lt;&gt;0),"yes","no")</f>
        <v>yes</v>
      </c>
      <c r="J53" s="26">
        <f t="shared" si="10"/>
        <v>0</v>
      </c>
      <c r="K53" s="4" t="str">
        <f>IF(AND($K$6&lt;CLA_Gegevens!$C$31,$K$6&lt;&gt;0),"yes","no")</f>
        <v>yes</v>
      </c>
      <c r="L53" s="26">
        <f t="shared" si="4"/>
        <v>0</v>
      </c>
      <c r="M53" s="4" t="str">
        <f>IF(AND($M$6&lt;CLA_Gegevens!$C$31,$M$6&lt;&gt;0),"yes","no")</f>
        <v>yes</v>
      </c>
      <c r="N53" s="26">
        <f t="shared" si="5"/>
        <v>0</v>
      </c>
      <c r="O53" s="4" t="str">
        <f>IF(AND($O$6&lt;CLA_Gegevens!$C$31,$O$6&lt;&gt;0),"yes","no")</f>
        <v>no</v>
      </c>
      <c r="P53" s="26">
        <f t="shared" si="6"/>
        <v>0</v>
      </c>
      <c r="Q53" s="4" t="str">
        <f>IF(AND($Q$6&lt;CLA_Gegevens!$C$31,$Q$6&lt;&gt;0),"yes","no")</f>
        <v>no</v>
      </c>
      <c r="R53" s="26">
        <f t="shared" si="7"/>
        <v>0</v>
      </c>
      <c r="S53" s="4">
        <f>CLA_Gegevens!$C$32-(COUNTIF(I53:Q53,"yes")*12)</f>
        <v>12</v>
      </c>
      <c r="T53" s="27">
        <f>$R53*(CLA_Berekeningen!$S53*CLA_Gegevens!$C$16)</f>
        <v>0</v>
      </c>
      <c r="U53" s="27">
        <f t="shared" si="9"/>
        <v>0</v>
      </c>
      <c r="V53" s="27">
        <f t="shared" si="2"/>
        <v>0</v>
      </c>
      <c r="W53" s="29">
        <f>$V53/CLA_Gegevens!$C$29</f>
        <v>0</v>
      </c>
      <c r="X53" s="28" t="str">
        <f>IF(H53="yes",ROUND(CLA_Gegevens!$C$5*CLA_Berekeningen!W53,0),"0")</f>
        <v>0</v>
      </c>
      <c r="Y53" s="44"/>
      <c r="Z53" s="74">
        <f t="shared" si="8"/>
        <v>0</v>
      </c>
      <c r="AA53" s="74">
        <f>$Z53+$Z53*CLA_Gegevens!$C$24</f>
        <v>0</v>
      </c>
      <c r="AB53" s="74">
        <f>$Z53+$Z53*CLA_Gegevens!$C$25</f>
        <v>0</v>
      </c>
      <c r="AC53" s="74">
        <f>$Z53+$Z53*CLA_Gegevens!$C$26</f>
        <v>0</v>
      </c>
      <c r="AD53" s="74">
        <f>$Z53+$Z53*CLA_Gegevens!$C$27</f>
        <v>0</v>
      </c>
      <c r="AE53" s="74">
        <f>$Z53+$Z53*CLA_Gegevens!$C$28</f>
        <v>0</v>
      </c>
    </row>
    <row r="54" spans="2:31" x14ac:dyDescent="0.55000000000000004">
      <c r="B54" s="4">
        <f>CLA_Accounts!$B50</f>
        <v>0</v>
      </c>
      <c r="C54" s="4">
        <f>CLA_Accounts!$C50</f>
        <v>0</v>
      </c>
      <c r="D54" s="4">
        <f>CLA_Accounts!$E50</f>
        <v>0</v>
      </c>
      <c r="E54" s="4">
        <f>CLA_Accounts!$F50</f>
        <v>0</v>
      </c>
      <c r="F54" s="23">
        <f>E54*CLA_Gegevens!$C$11</f>
        <v>0</v>
      </c>
      <c r="G54" s="24">
        <f>IF(CLA_Accounts!K50&gt;2020,CLA_Accounts!K50,0)</f>
        <v>0</v>
      </c>
      <c r="H54" s="25" t="str">
        <f t="shared" si="3"/>
        <v>no</v>
      </c>
      <c r="I54" s="4" t="str">
        <f>IF(AND($I$6&lt;CLA_Gegevens!$C$31,$I$6&lt;&gt;0),"yes","no")</f>
        <v>yes</v>
      </c>
      <c r="J54" s="26">
        <f t="shared" si="10"/>
        <v>0</v>
      </c>
      <c r="K54" s="4" t="str">
        <f>IF(AND($K$6&lt;CLA_Gegevens!$C$31,$K$6&lt;&gt;0),"yes","no")</f>
        <v>yes</v>
      </c>
      <c r="L54" s="26">
        <f t="shared" si="4"/>
        <v>0</v>
      </c>
      <c r="M54" s="4" t="str">
        <f>IF(AND($M$6&lt;CLA_Gegevens!$C$31,$M$6&lt;&gt;0),"yes","no")</f>
        <v>yes</v>
      </c>
      <c r="N54" s="26">
        <f t="shared" si="5"/>
        <v>0</v>
      </c>
      <c r="O54" s="4" t="str">
        <f>IF(AND($O$6&lt;CLA_Gegevens!$C$31,$O$6&lt;&gt;0),"yes","no")</f>
        <v>no</v>
      </c>
      <c r="P54" s="26">
        <f t="shared" si="6"/>
        <v>0</v>
      </c>
      <c r="Q54" s="4" t="str">
        <f>IF(AND($Q$6&lt;CLA_Gegevens!$C$31,$Q$6&lt;&gt;0),"yes","no")</f>
        <v>no</v>
      </c>
      <c r="R54" s="26">
        <f t="shared" si="7"/>
        <v>0</v>
      </c>
      <c r="S54" s="4">
        <f>CLA_Gegevens!$C$32-(COUNTIF(I54:Q54,"yes")*12)</f>
        <v>12</v>
      </c>
      <c r="T54" s="27">
        <f>$R54*(CLA_Berekeningen!$S54*CLA_Gegevens!$C$16)</f>
        <v>0</v>
      </c>
      <c r="U54" s="27">
        <f t="shared" si="9"/>
        <v>0</v>
      </c>
      <c r="V54" s="27">
        <f t="shared" si="2"/>
        <v>0</v>
      </c>
      <c r="W54" s="29">
        <f>$V54/CLA_Gegevens!$C$29</f>
        <v>0</v>
      </c>
      <c r="X54" s="28" t="str">
        <f>IF(H54="yes",ROUND(CLA_Gegevens!$C$5*CLA_Berekeningen!W54,0),"0")</f>
        <v>0</v>
      </c>
      <c r="Y54" s="44"/>
      <c r="Z54" s="74">
        <f t="shared" si="8"/>
        <v>0</v>
      </c>
      <c r="AA54" s="74">
        <f>$Z54+$Z54*CLA_Gegevens!$C$24</f>
        <v>0</v>
      </c>
      <c r="AB54" s="74">
        <f>$Z54+$Z54*CLA_Gegevens!$C$25</f>
        <v>0</v>
      </c>
      <c r="AC54" s="74">
        <f>$Z54+$Z54*CLA_Gegevens!$C$26</f>
        <v>0</v>
      </c>
      <c r="AD54" s="74">
        <f>$Z54+$Z54*CLA_Gegevens!$C$27</f>
        <v>0</v>
      </c>
      <c r="AE54" s="74">
        <f>$Z54+$Z54*CLA_Gegevens!$C$28</f>
        <v>0</v>
      </c>
    </row>
    <row r="55" spans="2:31" x14ac:dyDescent="0.55000000000000004">
      <c r="B55" s="4">
        <f>CLA_Accounts!$B51</f>
        <v>0</v>
      </c>
      <c r="C55" s="4">
        <f>CLA_Accounts!$C51</f>
        <v>0</v>
      </c>
      <c r="D55" s="4">
        <f>CLA_Accounts!$E51</f>
        <v>0</v>
      </c>
      <c r="E55" s="4">
        <f>CLA_Accounts!$F51</f>
        <v>0</v>
      </c>
      <c r="F55" s="23">
        <f>E55*CLA_Gegevens!$C$11</f>
        <v>0</v>
      </c>
      <c r="G55" s="24">
        <f>IF(CLA_Accounts!K51&gt;2020,CLA_Accounts!K51,0)</f>
        <v>0</v>
      </c>
      <c r="H55" s="25" t="str">
        <f t="shared" si="3"/>
        <v>no</v>
      </c>
      <c r="I55" s="4" t="str">
        <f>IF(AND($I$6&lt;CLA_Gegevens!$C$31,$I$6&lt;&gt;0),"yes","no")</f>
        <v>yes</v>
      </c>
      <c r="J55" s="26">
        <f t="shared" si="10"/>
        <v>0</v>
      </c>
      <c r="K55" s="4" t="str">
        <f>IF(AND($K$6&lt;CLA_Gegevens!$C$31,$K$6&lt;&gt;0),"yes","no")</f>
        <v>yes</v>
      </c>
      <c r="L55" s="26">
        <f t="shared" si="4"/>
        <v>0</v>
      </c>
      <c r="M55" s="4" t="str">
        <f>IF(AND($M$6&lt;CLA_Gegevens!$C$31,$M$6&lt;&gt;0),"yes","no")</f>
        <v>yes</v>
      </c>
      <c r="N55" s="26">
        <f t="shared" si="5"/>
        <v>0</v>
      </c>
      <c r="O55" s="4" t="str">
        <f>IF(AND($O$6&lt;CLA_Gegevens!$C$31,$O$6&lt;&gt;0),"yes","no")</f>
        <v>no</v>
      </c>
      <c r="P55" s="26">
        <f t="shared" si="6"/>
        <v>0</v>
      </c>
      <c r="Q55" s="4" t="str">
        <f>IF(AND($Q$6&lt;CLA_Gegevens!$C$31,$Q$6&lt;&gt;0),"yes","no")</f>
        <v>no</v>
      </c>
      <c r="R55" s="26">
        <f t="shared" si="7"/>
        <v>0</v>
      </c>
      <c r="S55" s="4">
        <f>CLA_Gegevens!$C$32-(COUNTIF(I55:Q55,"yes")*12)</f>
        <v>12</v>
      </c>
      <c r="T55" s="27">
        <f>$R55*(CLA_Berekeningen!$S55*CLA_Gegevens!$C$16)</f>
        <v>0</v>
      </c>
      <c r="U55" s="27">
        <f t="shared" si="9"/>
        <v>0</v>
      </c>
      <c r="V55" s="27">
        <f t="shared" si="2"/>
        <v>0</v>
      </c>
      <c r="W55" s="29">
        <f>$V55/CLA_Gegevens!$C$29</f>
        <v>0</v>
      </c>
      <c r="X55" s="28" t="str">
        <f>IF(H55="yes",ROUND(CLA_Gegevens!$C$5*CLA_Berekeningen!W55,0),"0")</f>
        <v>0</v>
      </c>
      <c r="Y55" s="44"/>
      <c r="Z55" s="74">
        <f t="shared" si="8"/>
        <v>0</v>
      </c>
      <c r="AA55" s="74">
        <f>$Z55+$Z55*CLA_Gegevens!$C$24</f>
        <v>0</v>
      </c>
      <c r="AB55" s="74">
        <f>$Z55+$Z55*CLA_Gegevens!$C$25</f>
        <v>0</v>
      </c>
      <c r="AC55" s="74">
        <f>$Z55+$Z55*CLA_Gegevens!$C$26</f>
        <v>0</v>
      </c>
      <c r="AD55" s="74">
        <f>$Z55+$Z55*CLA_Gegevens!$C$27</f>
        <v>0</v>
      </c>
      <c r="AE55" s="74">
        <f>$Z55+$Z55*CLA_Gegevens!$C$28</f>
        <v>0</v>
      </c>
    </row>
    <row r="56" spans="2:31" x14ac:dyDescent="0.55000000000000004">
      <c r="B56" s="4">
        <f>CLA_Accounts!$B52</f>
        <v>0</v>
      </c>
      <c r="C56" s="4">
        <f>CLA_Accounts!$C52</f>
        <v>0</v>
      </c>
      <c r="D56" s="4">
        <f>CLA_Accounts!$E52</f>
        <v>0</v>
      </c>
      <c r="E56" s="4">
        <f>CLA_Accounts!$F52</f>
        <v>0</v>
      </c>
      <c r="F56" s="23">
        <f>E56*CLA_Gegevens!$C$11</f>
        <v>0</v>
      </c>
      <c r="G56" s="24">
        <f>IF(CLA_Accounts!K52&gt;2020,CLA_Accounts!K52,0)</f>
        <v>0</v>
      </c>
      <c r="H56" s="25" t="str">
        <f t="shared" si="3"/>
        <v>no</v>
      </c>
      <c r="I56" s="4" t="str">
        <f>IF(AND($I$6&lt;CLA_Gegevens!$C$31,$I$6&lt;&gt;0),"yes","no")</f>
        <v>yes</v>
      </c>
      <c r="J56" s="26">
        <f t="shared" si="10"/>
        <v>0</v>
      </c>
      <c r="K56" s="4" t="str">
        <f>IF(AND($K$6&lt;CLA_Gegevens!$C$31,$K$6&lt;&gt;0),"yes","no")</f>
        <v>yes</v>
      </c>
      <c r="L56" s="26">
        <f t="shared" si="4"/>
        <v>0</v>
      </c>
      <c r="M56" s="4" t="str">
        <f>IF(AND($M$6&lt;CLA_Gegevens!$C$31,$M$6&lt;&gt;0),"yes","no")</f>
        <v>yes</v>
      </c>
      <c r="N56" s="26">
        <f t="shared" si="5"/>
        <v>0</v>
      </c>
      <c r="O56" s="4" t="str">
        <f>IF(AND($O$6&lt;CLA_Gegevens!$C$31,$O$6&lt;&gt;0),"yes","no")</f>
        <v>no</v>
      </c>
      <c r="P56" s="26">
        <f t="shared" si="6"/>
        <v>0</v>
      </c>
      <c r="Q56" s="4" t="str">
        <f>IF(AND($Q$6&lt;CLA_Gegevens!$C$31,$Q$6&lt;&gt;0),"yes","no")</f>
        <v>no</v>
      </c>
      <c r="R56" s="26">
        <f t="shared" si="7"/>
        <v>0</v>
      </c>
      <c r="S56" s="4">
        <f>CLA_Gegevens!$C$32-(COUNTIF(I56:Q56,"yes")*12)</f>
        <v>12</v>
      </c>
      <c r="T56" s="27">
        <f>$R56*(CLA_Berekeningen!$S56*CLA_Gegevens!$C$16)</f>
        <v>0</v>
      </c>
      <c r="U56" s="27">
        <f t="shared" si="9"/>
        <v>0</v>
      </c>
      <c r="V56" s="27">
        <f t="shared" si="2"/>
        <v>0</v>
      </c>
      <c r="W56" s="29">
        <f>$V56/CLA_Gegevens!$C$29</f>
        <v>0</v>
      </c>
      <c r="X56" s="28" t="str">
        <f>IF(H56="yes",ROUND(CLA_Gegevens!$C$5*CLA_Berekeningen!W56,0),"0")</f>
        <v>0</v>
      </c>
      <c r="Y56" s="44"/>
      <c r="Z56" s="74">
        <f t="shared" si="8"/>
        <v>0</v>
      </c>
      <c r="AA56" s="74">
        <f>$Z56+$Z56*CLA_Gegevens!$C$24</f>
        <v>0</v>
      </c>
      <c r="AB56" s="74">
        <f>$Z56+$Z56*CLA_Gegevens!$C$25</f>
        <v>0</v>
      </c>
      <c r="AC56" s="74">
        <f>$Z56+$Z56*CLA_Gegevens!$C$26</f>
        <v>0</v>
      </c>
      <c r="AD56" s="74">
        <f>$Z56+$Z56*CLA_Gegevens!$C$27</f>
        <v>0</v>
      </c>
      <c r="AE56" s="74">
        <f>$Z56+$Z56*CLA_Gegevens!$C$28</f>
        <v>0</v>
      </c>
    </row>
    <row r="57" spans="2:31" x14ac:dyDescent="0.55000000000000004">
      <c r="B57" s="4">
        <f>CLA_Accounts!$B53</f>
        <v>0</v>
      </c>
      <c r="C57" s="4">
        <f>CLA_Accounts!$C53</f>
        <v>0</v>
      </c>
      <c r="D57" s="4">
        <f>CLA_Accounts!$E53</f>
        <v>0</v>
      </c>
      <c r="E57" s="4">
        <f>CLA_Accounts!$F53</f>
        <v>0</v>
      </c>
      <c r="F57" s="23">
        <f>E57*CLA_Gegevens!$C$11</f>
        <v>0</v>
      </c>
      <c r="G57" s="24">
        <f>IF(CLA_Accounts!K53&gt;2020,CLA_Accounts!K53,0)</f>
        <v>0</v>
      </c>
      <c r="H57" s="25" t="str">
        <f t="shared" si="3"/>
        <v>no</v>
      </c>
      <c r="I57" s="4" t="str">
        <f>IF(AND($I$6&lt;CLA_Gegevens!$C$31,$I$6&lt;&gt;0),"yes","no")</f>
        <v>yes</v>
      </c>
      <c r="J57" s="26">
        <f t="shared" si="10"/>
        <v>0</v>
      </c>
      <c r="K57" s="4" t="str">
        <f>IF(AND($K$6&lt;CLA_Gegevens!$C$31,$K$6&lt;&gt;0),"yes","no")</f>
        <v>yes</v>
      </c>
      <c r="L57" s="26">
        <f t="shared" si="4"/>
        <v>0</v>
      </c>
      <c r="M57" s="4" t="str">
        <f>IF(AND($M$6&lt;CLA_Gegevens!$C$31,$M$6&lt;&gt;0),"yes","no")</f>
        <v>yes</v>
      </c>
      <c r="N57" s="26">
        <f t="shared" si="5"/>
        <v>0</v>
      </c>
      <c r="O57" s="4" t="str">
        <f>IF(AND($O$6&lt;CLA_Gegevens!$C$31,$O$6&lt;&gt;0),"yes","no")</f>
        <v>no</v>
      </c>
      <c r="P57" s="26">
        <f t="shared" si="6"/>
        <v>0</v>
      </c>
      <c r="Q57" s="4" t="str">
        <f>IF(AND($Q$6&lt;CLA_Gegevens!$C$31,$Q$6&lt;&gt;0),"yes","no")</f>
        <v>no</v>
      </c>
      <c r="R57" s="26">
        <f t="shared" si="7"/>
        <v>0</v>
      </c>
      <c r="S57" s="4">
        <f>CLA_Gegevens!$C$32-(COUNTIF(I57:Q57,"yes")*12)</f>
        <v>12</v>
      </c>
      <c r="T57" s="27">
        <f>$R57*(CLA_Berekeningen!$S57*CLA_Gegevens!$C$16)</f>
        <v>0</v>
      </c>
      <c r="U57" s="27">
        <f t="shared" si="9"/>
        <v>0</v>
      </c>
      <c r="V57" s="27">
        <f t="shared" si="2"/>
        <v>0</v>
      </c>
      <c r="W57" s="29">
        <f>$V57/CLA_Gegevens!$C$29</f>
        <v>0</v>
      </c>
      <c r="X57" s="28" t="str">
        <f>IF(H57="yes",ROUND(CLA_Gegevens!$C$5*CLA_Berekeningen!W57,0),"0")</f>
        <v>0</v>
      </c>
      <c r="Y57" s="44"/>
      <c r="Z57" s="74">
        <f t="shared" si="8"/>
        <v>0</v>
      </c>
      <c r="AA57" s="74">
        <f>$Z57+$Z57*CLA_Gegevens!$C$24</f>
        <v>0</v>
      </c>
      <c r="AB57" s="74">
        <f>$Z57+$Z57*CLA_Gegevens!$C$25</f>
        <v>0</v>
      </c>
      <c r="AC57" s="74">
        <f>$Z57+$Z57*CLA_Gegevens!$C$26</f>
        <v>0</v>
      </c>
      <c r="AD57" s="74">
        <f>$Z57+$Z57*CLA_Gegevens!$C$27</f>
        <v>0</v>
      </c>
      <c r="AE57" s="74">
        <f>$Z57+$Z57*CLA_Gegevens!$C$28</f>
        <v>0</v>
      </c>
    </row>
    <row r="58" spans="2:31" x14ac:dyDescent="0.55000000000000004">
      <c r="B58" s="4">
        <f>CLA_Accounts!$B54</f>
        <v>0</v>
      </c>
      <c r="C58" s="4">
        <f>CLA_Accounts!$C54</f>
        <v>0</v>
      </c>
      <c r="D58" s="4">
        <f>CLA_Accounts!$E54</f>
        <v>0</v>
      </c>
      <c r="E58" s="4">
        <f>CLA_Accounts!$F54</f>
        <v>0</v>
      </c>
      <c r="F58" s="23">
        <f>E58*CLA_Gegevens!$C$11</f>
        <v>0</v>
      </c>
      <c r="G58" s="24">
        <f>IF(CLA_Accounts!K54&gt;2020,CLA_Accounts!K54,0)</f>
        <v>0</v>
      </c>
      <c r="H58" s="25" t="str">
        <f t="shared" si="3"/>
        <v>no</v>
      </c>
      <c r="I58" s="4" t="str">
        <f>IF(AND($I$6&lt;CLA_Gegevens!$C$31,$I$6&lt;&gt;0),"yes","no")</f>
        <v>yes</v>
      </c>
      <c r="J58" s="26">
        <f t="shared" si="10"/>
        <v>0</v>
      </c>
      <c r="K58" s="4" t="str">
        <f>IF(AND($K$6&lt;CLA_Gegevens!$C$31,$K$6&lt;&gt;0),"yes","no")</f>
        <v>yes</v>
      </c>
      <c r="L58" s="26">
        <f t="shared" si="4"/>
        <v>0</v>
      </c>
      <c r="M58" s="4" t="str">
        <f>IF(AND($M$6&lt;CLA_Gegevens!$C$31,$M$6&lt;&gt;0),"yes","no")</f>
        <v>yes</v>
      </c>
      <c r="N58" s="26">
        <f t="shared" si="5"/>
        <v>0</v>
      </c>
      <c r="O58" s="4" t="str">
        <f>IF(AND($O$6&lt;CLA_Gegevens!$C$31,$O$6&lt;&gt;0),"yes","no")</f>
        <v>no</v>
      </c>
      <c r="P58" s="26">
        <f t="shared" si="6"/>
        <v>0</v>
      </c>
      <c r="Q58" s="4" t="str">
        <f>IF(AND($Q$6&lt;CLA_Gegevens!$C$31,$Q$6&lt;&gt;0),"yes","no")</f>
        <v>no</v>
      </c>
      <c r="R58" s="26">
        <f t="shared" si="7"/>
        <v>0</v>
      </c>
      <c r="S58" s="4">
        <f>CLA_Gegevens!$C$32-(COUNTIF(I58:Q58,"yes")*12)</f>
        <v>12</v>
      </c>
      <c r="T58" s="27">
        <f>$R58*(CLA_Berekeningen!$S58*CLA_Gegevens!$C$16)</f>
        <v>0</v>
      </c>
      <c r="U58" s="27">
        <f t="shared" si="9"/>
        <v>0</v>
      </c>
      <c r="V58" s="27">
        <f t="shared" si="2"/>
        <v>0</v>
      </c>
      <c r="W58" s="29">
        <f>$V58/CLA_Gegevens!$C$29</f>
        <v>0</v>
      </c>
      <c r="X58" s="28" t="str">
        <f>IF(H58="yes",ROUND(CLA_Gegevens!$C$5*CLA_Berekeningen!W58,0),"0")</f>
        <v>0</v>
      </c>
      <c r="Y58" s="44"/>
      <c r="Z58" s="74">
        <f t="shared" si="8"/>
        <v>0</v>
      </c>
      <c r="AA58" s="74">
        <f>$Z58+$Z58*CLA_Gegevens!$C$24</f>
        <v>0</v>
      </c>
      <c r="AB58" s="74">
        <f>$Z58+$Z58*CLA_Gegevens!$C$25</f>
        <v>0</v>
      </c>
      <c r="AC58" s="74">
        <f>$Z58+$Z58*CLA_Gegevens!$C$26</f>
        <v>0</v>
      </c>
      <c r="AD58" s="74">
        <f>$Z58+$Z58*CLA_Gegevens!$C$27</f>
        <v>0</v>
      </c>
      <c r="AE58" s="74">
        <f>$Z58+$Z58*CLA_Gegevens!$C$28</f>
        <v>0</v>
      </c>
    </row>
    <row r="59" spans="2:31" x14ac:dyDescent="0.55000000000000004">
      <c r="B59" s="4">
        <f>CLA_Accounts!$B55</f>
        <v>0</v>
      </c>
      <c r="C59" s="4">
        <f>CLA_Accounts!$C55</f>
        <v>0</v>
      </c>
      <c r="D59" s="4">
        <f>CLA_Accounts!$E55</f>
        <v>0</v>
      </c>
      <c r="E59" s="4">
        <f>CLA_Accounts!$F55</f>
        <v>0</v>
      </c>
      <c r="F59" s="23">
        <f>E59*CLA_Gegevens!$C$11</f>
        <v>0</v>
      </c>
      <c r="G59" s="24">
        <f>IF(CLA_Accounts!K55&gt;2020,CLA_Accounts!K55,0)</f>
        <v>0</v>
      </c>
      <c r="H59" s="25" t="str">
        <f t="shared" si="3"/>
        <v>no</v>
      </c>
      <c r="I59" s="4" t="str">
        <f>IF(AND($I$6&lt;CLA_Gegevens!$C$31,$I$6&lt;&gt;0),"yes","no")</f>
        <v>yes</v>
      </c>
      <c r="J59" s="26">
        <f t="shared" si="10"/>
        <v>0</v>
      </c>
      <c r="K59" s="4" t="str">
        <f>IF(AND($K$6&lt;CLA_Gegevens!$C$31,$K$6&lt;&gt;0),"yes","no")</f>
        <v>yes</v>
      </c>
      <c r="L59" s="26">
        <f t="shared" si="4"/>
        <v>0</v>
      </c>
      <c r="M59" s="4" t="str">
        <f>IF(AND($M$6&lt;CLA_Gegevens!$C$31,$M$6&lt;&gt;0),"yes","no")</f>
        <v>yes</v>
      </c>
      <c r="N59" s="26">
        <f t="shared" si="5"/>
        <v>0</v>
      </c>
      <c r="O59" s="4" t="str">
        <f>IF(AND($O$6&lt;CLA_Gegevens!$C$31,$O$6&lt;&gt;0),"yes","no")</f>
        <v>no</v>
      </c>
      <c r="P59" s="26">
        <f t="shared" si="6"/>
        <v>0</v>
      </c>
      <c r="Q59" s="4" t="str">
        <f>IF(AND($Q$6&lt;CLA_Gegevens!$C$31,$Q$6&lt;&gt;0),"yes","no")</f>
        <v>no</v>
      </c>
      <c r="R59" s="26">
        <f t="shared" si="7"/>
        <v>0</v>
      </c>
      <c r="S59" s="4">
        <f>CLA_Gegevens!$C$32-(COUNTIF(I59:Q59,"yes")*12)</f>
        <v>12</v>
      </c>
      <c r="T59" s="27">
        <f>$R59*(CLA_Berekeningen!$S59*CLA_Gegevens!$C$16)</f>
        <v>0</v>
      </c>
      <c r="U59" s="27">
        <f t="shared" si="9"/>
        <v>0</v>
      </c>
      <c r="V59" s="27">
        <f t="shared" si="2"/>
        <v>0</v>
      </c>
      <c r="W59" s="29">
        <f>$V59/CLA_Gegevens!$C$29</f>
        <v>0</v>
      </c>
      <c r="X59" s="28" t="str">
        <f>IF(H59="yes",ROUND(CLA_Gegevens!$C$5*CLA_Berekeningen!W59,0),"0")</f>
        <v>0</v>
      </c>
      <c r="Y59" s="44"/>
      <c r="Z59" s="74">
        <f t="shared" si="8"/>
        <v>0</v>
      </c>
      <c r="AA59" s="74">
        <f>$Z59+$Z59*CLA_Gegevens!$C$24</f>
        <v>0</v>
      </c>
      <c r="AB59" s="74">
        <f>$Z59+$Z59*CLA_Gegevens!$C$25</f>
        <v>0</v>
      </c>
      <c r="AC59" s="74">
        <f>$Z59+$Z59*CLA_Gegevens!$C$26</f>
        <v>0</v>
      </c>
      <c r="AD59" s="74">
        <f>$Z59+$Z59*CLA_Gegevens!$C$27</f>
        <v>0</v>
      </c>
      <c r="AE59" s="74">
        <f>$Z59+$Z59*CLA_Gegevens!$C$28</f>
        <v>0</v>
      </c>
    </row>
    <row r="60" spans="2:31" x14ac:dyDescent="0.55000000000000004">
      <c r="B60" s="4">
        <f>CLA_Accounts!$B56</f>
        <v>0</v>
      </c>
      <c r="C60" s="4">
        <f>CLA_Accounts!$C56</f>
        <v>0</v>
      </c>
      <c r="D60" s="4">
        <f>CLA_Accounts!$E56</f>
        <v>0</v>
      </c>
      <c r="E60" s="4">
        <f>CLA_Accounts!$F56</f>
        <v>0</v>
      </c>
      <c r="F60" s="23">
        <f>E60*CLA_Gegevens!$C$11</f>
        <v>0</v>
      </c>
      <c r="G60" s="24">
        <f>IF(CLA_Accounts!K56&gt;2020,CLA_Accounts!K56,0)</f>
        <v>0</v>
      </c>
      <c r="H60" s="25" t="str">
        <f t="shared" si="3"/>
        <v>no</v>
      </c>
      <c r="I60" s="4" t="str">
        <f>IF(AND($I$6&lt;CLA_Gegevens!$C$31,$I$6&lt;&gt;0),"yes","no")</f>
        <v>yes</v>
      </c>
      <c r="J60" s="26">
        <f t="shared" si="10"/>
        <v>0</v>
      </c>
      <c r="K60" s="4" t="str">
        <f>IF(AND($K$6&lt;CLA_Gegevens!$C$31,$K$6&lt;&gt;0),"yes","no")</f>
        <v>yes</v>
      </c>
      <c r="L60" s="26">
        <f t="shared" si="4"/>
        <v>0</v>
      </c>
      <c r="M60" s="4" t="str">
        <f>IF(AND($M$6&lt;CLA_Gegevens!$C$31,$M$6&lt;&gt;0),"yes","no")</f>
        <v>yes</v>
      </c>
      <c r="N60" s="26">
        <f t="shared" si="5"/>
        <v>0</v>
      </c>
      <c r="O60" s="4" t="str">
        <f>IF(AND($O$6&lt;CLA_Gegevens!$C$31,$O$6&lt;&gt;0),"yes","no")</f>
        <v>no</v>
      </c>
      <c r="P60" s="26">
        <f t="shared" si="6"/>
        <v>0</v>
      </c>
      <c r="Q60" s="4" t="str">
        <f>IF(AND($Q$6&lt;CLA_Gegevens!$C$31,$Q$6&lt;&gt;0),"yes","no")</f>
        <v>no</v>
      </c>
      <c r="R60" s="26">
        <f t="shared" si="7"/>
        <v>0</v>
      </c>
      <c r="S60" s="4">
        <f>CLA_Gegevens!$C$32-(COUNTIF(I60:Q60,"yes")*12)</f>
        <v>12</v>
      </c>
      <c r="T60" s="27">
        <f>$R60*(CLA_Berekeningen!$S60*CLA_Gegevens!$C$16)</f>
        <v>0</v>
      </c>
      <c r="U60" s="27">
        <f t="shared" si="9"/>
        <v>0</v>
      </c>
      <c r="V60" s="27">
        <f t="shared" si="2"/>
        <v>0</v>
      </c>
      <c r="W60" s="29">
        <f>$V60/CLA_Gegevens!$C$29</f>
        <v>0</v>
      </c>
      <c r="X60" s="28" t="str">
        <f>IF(H60="yes",ROUND(CLA_Gegevens!$C$5*CLA_Berekeningen!W60,0),"0")</f>
        <v>0</v>
      </c>
      <c r="Y60" s="44"/>
      <c r="Z60" s="74">
        <f t="shared" si="8"/>
        <v>0</v>
      </c>
      <c r="AA60" s="74">
        <f>$Z60+$Z60*CLA_Gegevens!$C$24</f>
        <v>0</v>
      </c>
      <c r="AB60" s="74">
        <f>$Z60+$Z60*CLA_Gegevens!$C$25</f>
        <v>0</v>
      </c>
      <c r="AC60" s="74">
        <f>$Z60+$Z60*CLA_Gegevens!$C$26</f>
        <v>0</v>
      </c>
      <c r="AD60" s="74">
        <f>$Z60+$Z60*CLA_Gegevens!$C$27</f>
        <v>0</v>
      </c>
      <c r="AE60" s="74">
        <f>$Z60+$Z60*CLA_Gegevens!$C$28</f>
        <v>0</v>
      </c>
    </row>
    <row r="61" spans="2:31" x14ac:dyDescent="0.55000000000000004">
      <c r="B61" s="4">
        <f>CLA_Accounts!$B57</f>
        <v>0</v>
      </c>
      <c r="C61" s="4">
        <f>CLA_Accounts!$C57</f>
        <v>0</v>
      </c>
      <c r="D61" s="4">
        <f>CLA_Accounts!$E57</f>
        <v>0</v>
      </c>
      <c r="E61" s="4">
        <f>CLA_Accounts!$F57</f>
        <v>0</v>
      </c>
      <c r="F61" s="23">
        <f>E61*CLA_Gegevens!$C$11</f>
        <v>0</v>
      </c>
      <c r="G61" s="24">
        <f>IF(CLA_Accounts!K57&gt;2020,CLA_Accounts!K57,0)</f>
        <v>0</v>
      </c>
      <c r="H61" s="25" t="str">
        <f t="shared" si="3"/>
        <v>no</v>
      </c>
      <c r="I61" s="4" t="str">
        <f>IF(AND($I$6&lt;CLA_Gegevens!$C$31,$I$6&lt;&gt;0),"yes","no")</f>
        <v>yes</v>
      </c>
      <c r="J61" s="26">
        <f t="shared" si="10"/>
        <v>0</v>
      </c>
      <c r="K61" s="4" t="str">
        <f>IF(AND($K$6&lt;CLA_Gegevens!$C$31,$K$6&lt;&gt;0),"yes","no")</f>
        <v>yes</v>
      </c>
      <c r="L61" s="26">
        <f t="shared" si="4"/>
        <v>0</v>
      </c>
      <c r="M61" s="4" t="str">
        <f>IF(AND($M$6&lt;CLA_Gegevens!$C$31,$M$6&lt;&gt;0),"yes","no")</f>
        <v>yes</v>
      </c>
      <c r="N61" s="26">
        <f t="shared" si="5"/>
        <v>0</v>
      </c>
      <c r="O61" s="4" t="str">
        <f>IF(AND($O$6&lt;CLA_Gegevens!$C$31,$O$6&lt;&gt;0),"yes","no")</f>
        <v>no</v>
      </c>
      <c r="P61" s="26">
        <f t="shared" si="6"/>
        <v>0</v>
      </c>
      <c r="Q61" s="4" t="str">
        <f>IF(AND($Q$6&lt;CLA_Gegevens!$C$31,$Q$6&lt;&gt;0),"yes","no")</f>
        <v>no</v>
      </c>
      <c r="R61" s="26">
        <f t="shared" si="7"/>
        <v>0</v>
      </c>
      <c r="S61" s="4">
        <f>CLA_Gegevens!$C$32-(COUNTIF(I61:Q61,"yes")*12)</f>
        <v>12</v>
      </c>
      <c r="T61" s="27">
        <f>$R61*(CLA_Berekeningen!$S61*CLA_Gegevens!$C$16)</f>
        <v>0</v>
      </c>
      <c r="U61" s="27">
        <f t="shared" si="9"/>
        <v>0</v>
      </c>
      <c r="V61" s="27">
        <f t="shared" si="2"/>
        <v>0</v>
      </c>
      <c r="W61" s="29">
        <f>$V61/CLA_Gegevens!$C$29</f>
        <v>0</v>
      </c>
      <c r="X61" s="28" t="str">
        <f>IF(H61="yes",ROUND(CLA_Gegevens!$C$5*CLA_Berekeningen!W61,0),"0")</f>
        <v>0</v>
      </c>
      <c r="Y61" s="44"/>
      <c r="Z61" s="74">
        <f t="shared" si="8"/>
        <v>0</v>
      </c>
      <c r="AA61" s="74">
        <f>$Z61+$Z61*CLA_Gegevens!$C$24</f>
        <v>0</v>
      </c>
      <c r="AB61" s="74">
        <f>$Z61+$Z61*CLA_Gegevens!$C$25</f>
        <v>0</v>
      </c>
      <c r="AC61" s="74">
        <f>$Z61+$Z61*CLA_Gegevens!$C$26</f>
        <v>0</v>
      </c>
      <c r="AD61" s="74">
        <f>$Z61+$Z61*CLA_Gegevens!$C$27</f>
        <v>0</v>
      </c>
      <c r="AE61" s="74">
        <f>$Z61+$Z61*CLA_Gegevens!$C$28</f>
        <v>0</v>
      </c>
    </row>
    <row r="62" spans="2:31" x14ac:dyDescent="0.55000000000000004">
      <c r="B62" s="4">
        <f>CLA_Accounts!$B58</f>
        <v>0</v>
      </c>
      <c r="C62" s="4">
        <f>CLA_Accounts!$C58</f>
        <v>0</v>
      </c>
      <c r="D62" s="4">
        <f>CLA_Accounts!$E58</f>
        <v>0</v>
      </c>
      <c r="E62" s="4">
        <f>CLA_Accounts!$F58</f>
        <v>0</v>
      </c>
      <c r="F62" s="23">
        <f>E62*CLA_Gegevens!$C$11</f>
        <v>0</v>
      </c>
      <c r="G62" s="24">
        <f>IF(CLA_Accounts!K58&gt;2020,CLA_Accounts!K58,0)</f>
        <v>0</v>
      </c>
      <c r="H62" s="25" t="str">
        <f t="shared" si="3"/>
        <v>no</v>
      </c>
      <c r="I62" s="4" t="str">
        <f>IF(AND($I$6&lt;CLA_Gegevens!$C$31,$I$6&lt;&gt;0),"yes","no")</f>
        <v>yes</v>
      </c>
      <c r="J62" s="26">
        <f t="shared" si="10"/>
        <v>0</v>
      </c>
      <c r="K62" s="4" t="str">
        <f>IF(AND($K$6&lt;CLA_Gegevens!$C$31,$K$6&lt;&gt;0),"yes","no")</f>
        <v>yes</v>
      </c>
      <c r="L62" s="26">
        <f t="shared" si="4"/>
        <v>0</v>
      </c>
      <c r="M62" s="4" t="str">
        <f>IF(AND($M$6&lt;CLA_Gegevens!$C$31,$M$6&lt;&gt;0),"yes","no")</f>
        <v>yes</v>
      </c>
      <c r="N62" s="26">
        <f t="shared" si="5"/>
        <v>0</v>
      </c>
      <c r="O62" s="4" t="str">
        <f>IF(AND($O$6&lt;CLA_Gegevens!$C$31,$O$6&lt;&gt;0),"yes","no")</f>
        <v>no</v>
      </c>
      <c r="P62" s="26">
        <f t="shared" si="6"/>
        <v>0</v>
      </c>
      <c r="Q62" s="4" t="str">
        <f>IF(AND($Q$6&lt;CLA_Gegevens!$C$31,$Q$6&lt;&gt;0),"yes","no")</f>
        <v>no</v>
      </c>
      <c r="R62" s="26">
        <f t="shared" si="7"/>
        <v>0</v>
      </c>
      <c r="S62" s="4">
        <f>CLA_Gegevens!$C$32-(COUNTIF(I62:Q62,"yes")*12)</f>
        <v>12</v>
      </c>
      <c r="T62" s="27">
        <f>$R62*(CLA_Berekeningen!$S62*CLA_Gegevens!$C$16)</f>
        <v>0</v>
      </c>
      <c r="U62" s="27">
        <f t="shared" si="9"/>
        <v>0</v>
      </c>
      <c r="V62" s="27">
        <f t="shared" si="2"/>
        <v>0</v>
      </c>
      <c r="W62" s="29">
        <f>$V62/CLA_Gegevens!$C$29</f>
        <v>0</v>
      </c>
      <c r="X62" s="28" t="str">
        <f>IF(H62="yes",ROUND(CLA_Gegevens!$C$5*CLA_Berekeningen!W62,0),"0")</f>
        <v>0</v>
      </c>
      <c r="Y62" s="44"/>
      <c r="Z62" s="74">
        <f t="shared" si="8"/>
        <v>0</v>
      </c>
      <c r="AA62" s="74">
        <f>$Z62+$Z62*CLA_Gegevens!$C$24</f>
        <v>0</v>
      </c>
      <c r="AB62" s="74">
        <f>$Z62+$Z62*CLA_Gegevens!$C$25</f>
        <v>0</v>
      </c>
      <c r="AC62" s="74">
        <f>$Z62+$Z62*CLA_Gegevens!$C$26</f>
        <v>0</v>
      </c>
      <c r="AD62" s="74">
        <f>$Z62+$Z62*CLA_Gegevens!$C$27</f>
        <v>0</v>
      </c>
      <c r="AE62" s="74">
        <f>$Z62+$Z62*CLA_Gegevens!$C$28</f>
        <v>0</v>
      </c>
    </row>
    <row r="63" spans="2:31" x14ac:dyDescent="0.55000000000000004">
      <c r="B63" s="4">
        <f>CLA_Accounts!$B59</f>
        <v>0</v>
      </c>
      <c r="C63" s="4">
        <f>CLA_Accounts!$C59</f>
        <v>0</v>
      </c>
      <c r="D63" s="4">
        <f>CLA_Accounts!$E59</f>
        <v>0</v>
      </c>
      <c r="E63" s="4">
        <f>CLA_Accounts!$F59</f>
        <v>0</v>
      </c>
      <c r="F63" s="23">
        <f>E63*CLA_Gegevens!$C$11</f>
        <v>0</v>
      </c>
      <c r="G63" s="24">
        <f>IF(CLA_Accounts!K59&gt;2020,CLA_Accounts!K59,0)</f>
        <v>0</v>
      </c>
      <c r="H63" s="25" t="str">
        <f t="shared" si="3"/>
        <v>no</v>
      </c>
      <c r="I63" s="4" t="str">
        <f>IF(AND($I$6&lt;CLA_Gegevens!$C$31,$I$6&lt;&gt;0),"yes","no")</f>
        <v>yes</v>
      </c>
      <c r="J63" s="26">
        <f t="shared" si="10"/>
        <v>0</v>
      </c>
      <c r="K63" s="4" t="str">
        <f>IF(AND($K$6&lt;CLA_Gegevens!$C$31,$K$6&lt;&gt;0),"yes","no")</f>
        <v>yes</v>
      </c>
      <c r="L63" s="26">
        <f t="shared" si="4"/>
        <v>0</v>
      </c>
      <c r="M63" s="4" t="str">
        <f>IF(AND($M$6&lt;CLA_Gegevens!$C$31,$M$6&lt;&gt;0),"yes","no")</f>
        <v>yes</v>
      </c>
      <c r="N63" s="26">
        <f t="shared" si="5"/>
        <v>0</v>
      </c>
      <c r="O63" s="4" t="str">
        <f>IF(AND($O$6&lt;CLA_Gegevens!$C$31,$O$6&lt;&gt;0),"yes","no")</f>
        <v>no</v>
      </c>
      <c r="P63" s="26">
        <f t="shared" si="6"/>
        <v>0</v>
      </c>
      <c r="Q63" s="4" t="str">
        <f>IF(AND($Q$6&lt;CLA_Gegevens!$C$31,$Q$6&lt;&gt;0),"yes","no")</f>
        <v>no</v>
      </c>
      <c r="R63" s="26">
        <f t="shared" si="7"/>
        <v>0</v>
      </c>
      <c r="S63" s="4">
        <f>CLA_Gegevens!$C$32-(COUNTIF(I63:Q63,"yes")*12)</f>
        <v>12</v>
      </c>
      <c r="T63" s="27">
        <f>$R63*(CLA_Berekeningen!$S63*CLA_Gegevens!$C$16)</f>
        <v>0</v>
      </c>
      <c r="U63" s="27">
        <f t="shared" si="9"/>
        <v>0</v>
      </c>
      <c r="V63" s="27">
        <f t="shared" si="2"/>
        <v>0</v>
      </c>
      <c r="W63" s="29">
        <f>$V63/CLA_Gegevens!$C$29</f>
        <v>0</v>
      </c>
      <c r="X63" s="28" t="str">
        <f>IF(H63="yes",ROUND(CLA_Gegevens!$C$5*CLA_Berekeningen!W63,0),"0")</f>
        <v>0</v>
      </c>
      <c r="Y63" s="44"/>
      <c r="Z63" s="74">
        <f t="shared" si="8"/>
        <v>0</v>
      </c>
      <c r="AA63" s="74">
        <f>$Z63+$Z63*CLA_Gegevens!$C$24</f>
        <v>0</v>
      </c>
      <c r="AB63" s="74">
        <f>$Z63+$Z63*CLA_Gegevens!$C$25</f>
        <v>0</v>
      </c>
      <c r="AC63" s="74">
        <f>$Z63+$Z63*CLA_Gegevens!$C$26</f>
        <v>0</v>
      </c>
      <c r="AD63" s="74">
        <f>$Z63+$Z63*CLA_Gegevens!$C$27</f>
        <v>0</v>
      </c>
      <c r="AE63" s="74">
        <f>$Z63+$Z63*CLA_Gegevens!$C$28</f>
        <v>0</v>
      </c>
    </row>
    <row r="64" spans="2:31" x14ac:dyDescent="0.55000000000000004">
      <c r="B64" s="4">
        <f>CLA_Accounts!$B60</f>
        <v>0</v>
      </c>
      <c r="C64" s="4">
        <f>CLA_Accounts!$C60</f>
        <v>0</v>
      </c>
      <c r="D64" s="4">
        <f>CLA_Accounts!$E60</f>
        <v>0</v>
      </c>
      <c r="E64" s="4">
        <f>CLA_Accounts!$F60</f>
        <v>0</v>
      </c>
      <c r="F64" s="23">
        <f>E64*CLA_Gegevens!$C$11</f>
        <v>0</v>
      </c>
      <c r="G64" s="24">
        <f>IF(CLA_Accounts!K60&gt;2020,CLA_Accounts!K60,0)</f>
        <v>0</v>
      </c>
      <c r="H64" s="25" t="str">
        <f t="shared" si="3"/>
        <v>no</v>
      </c>
      <c r="I64" s="4" t="str">
        <f>IF(AND($I$6&lt;CLA_Gegevens!$C$31,$I$6&lt;&gt;0),"yes","no")</f>
        <v>yes</v>
      </c>
      <c r="J64" s="26">
        <f t="shared" si="10"/>
        <v>0</v>
      </c>
      <c r="K64" s="4" t="str">
        <f>IF(AND($K$6&lt;CLA_Gegevens!$C$31,$K$6&lt;&gt;0),"yes","no")</f>
        <v>yes</v>
      </c>
      <c r="L64" s="26">
        <f t="shared" si="4"/>
        <v>0</v>
      </c>
      <c r="M64" s="4" t="str">
        <f>IF(AND($M$6&lt;CLA_Gegevens!$C$31,$M$6&lt;&gt;0),"yes","no")</f>
        <v>yes</v>
      </c>
      <c r="N64" s="26">
        <f t="shared" si="5"/>
        <v>0</v>
      </c>
      <c r="O64" s="4" t="str">
        <f>IF(AND($O$6&lt;CLA_Gegevens!$C$31,$O$6&lt;&gt;0),"yes","no")</f>
        <v>no</v>
      </c>
      <c r="P64" s="26">
        <f t="shared" si="6"/>
        <v>0</v>
      </c>
      <c r="Q64" s="4" t="str">
        <f>IF(AND($Q$6&lt;CLA_Gegevens!$C$31,$Q$6&lt;&gt;0),"yes","no")</f>
        <v>no</v>
      </c>
      <c r="R64" s="26">
        <f t="shared" si="7"/>
        <v>0</v>
      </c>
      <c r="S64" s="4">
        <f>CLA_Gegevens!$C$32-(COUNTIF(I64:Q64,"yes")*12)</f>
        <v>12</v>
      </c>
      <c r="T64" s="27">
        <f>$R64*(CLA_Berekeningen!$S64*CLA_Gegevens!$C$16)</f>
        <v>0</v>
      </c>
      <c r="U64" s="27">
        <f t="shared" si="9"/>
        <v>0</v>
      </c>
      <c r="V64" s="27">
        <f t="shared" si="2"/>
        <v>0</v>
      </c>
      <c r="W64" s="29">
        <f>$V64/CLA_Gegevens!$C$29</f>
        <v>0</v>
      </c>
      <c r="X64" s="28" t="str">
        <f>IF(H64="yes",ROUND(CLA_Gegevens!$C$5*CLA_Berekeningen!W64,0),"0")</f>
        <v>0</v>
      </c>
      <c r="Y64" s="44"/>
      <c r="Z64" s="74">
        <f t="shared" si="8"/>
        <v>0</v>
      </c>
      <c r="AA64" s="74">
        <f>$Z64+$Z64*CLA_Gegevens!$C$24</f>
        <v>0</v>
      </c>
      <c r="AB64" s="74">
        <f>$Z64+$Z64*CLA_Gegevens!$C$25</f>
        <v>0</v>
      </c>
      <c r="AC64" s="74">
        <f>$Z64+$Z64*CLA_Gegevens!$C$26</f>
        <v>0</v>
      </c>
      <c r="AD64" s="74">
        <f>$Z64+$Z64*CLA_Gegevens!$C$27</f>
        <v>0</v>
      </c>
      <c r="AE64" s="74">
        <f>$Z64+$Z64*CLA_Gegevens!$C$28</f>
        <v>0</v>
      </c>
    </row>
    <row r="65" spans="2:31" x14ac:dyDescent="0.55000000000000004">
      <c r="B65" s="4">
        <f>CLA_Accounts!$B61</f>
        <v>0</v>
      </c>
      <c r="C65" s="4">
        <f>CLA_Accounts!$C61</f>
        <v>0</v>
      </c>
      <c r="D65" s="4">
        <f>CLA_Accounts!$E61</f>
        <v>0</v>
      </c>
      <c r="E65" s="4">
        <f>CLA_Accounts!$F61</f>
        <v>0</v>
      </c>
      <c r="F65" s="23">
        <f>E65*CLA_Gegevens!$C$11</f>
        <v>0</v>
      </c>
      <c r="G65" s="24">
        <f>IF(CLA_Accounts!K61&gt;2020,CLA_Accounts!K61,0)</f>
        <v>0</v>
      </c>
      <c r="H65" s="25" t="str">
        <f t="shared" si="3"/>
        <v>no</v>
      </c>
      <c r="I65" s="4" t="str">
        <f>IF(AND($I$6&lt;CLA_Gegevens!$C$31,$I$6&lt;&gt;0),"yes","no")</f>
        <v>yes</v>
      </c>
      <c r="J65" s="26">
        <f t="shared" si="10"/>
        <v>0</v>
      </c>
      <c r="K65" s="4" t="str">
        <f>IF(AND($K$6&lt;CLA_Gegevens!$C$31,$K$6&lt;&gt;0),"yes","no")</f>
        <v>yes</v>
      </c>
      <c r="L65" s="26">
        <f t="shared" si="4"/>
        <v>0</v>
      </c>
      <c r="M65" s="4" t="str">
        <f>IF(AND($M$6&lt;CLA_Gegevens!$C$31,$M$6&lt;&gt;0),"yes","no")</f>
        <v>yes</v>
      </c>
      <c r="N65" s="26">
        <f t="shared" si="5"/>
        <v>0</v>
      </c>
      <c r="O65" s="4" t="str">
        <f>IF(AND($O$6&lt;CLA_Gegevens!$C$31,$O$6&lt;&gt;0),"yes","no")</f>
        <v>no</v>
      </c>
      <c r="P65" s="26">
        <f t="shared" si="6"/>
        <v>0</v>
      </c>
      <c r="Q65" s="4" t="str">
        <f>IF(AND($Q$6&lt;CLA_Gegevens!$C$31,$Q$6&lt;&gt;0),"yes","no")</f>
        <v>no</v>
      </c>
      <c r="R65" s="26">
        <f t="shared" si="7"/>
        <v>0</v>
      </c>
      <c r="S65" s="4">
        <f>CLA_Gegevens!$C$32-(COUNTIF(I65:Q65,"yes")*12)</f>
        <v>12</v>
      </c>
      <c r="T65" s="27">
        <f>$R65*(CLA_Berekeningen!$S65*CLA_Gegevens!$C$16)</f>
        <v>0</v>
      </c>
      <c r="U65" s="27">
        <f t="shared" si="9"/>
        <v>0</v>
      </c>
      <c r="V65" s="27">
        <f t="shared" si="2"/>
        <v>0</v>
      </c>
      <c r="W65" s="29">
        <f>$V65/CLA_Gegevens!$C$29</f>
        <v>0</v>
      </c>
      <c r="X65" s="28" t="str">
        <f>IF(H65="yes",ROUND(CLA_Gegevens!$C$5*CLA_Berekeningen!W65,0),"0")</f>
        <v>0</v>
      </c>
      <c r="Y65" s="44"/>
      <c r="Z65" s="74">
        <f t="shared" si="8"/>
        <v>0</v>
      </c>
      <c r="AA65" s="74">
        <f>$Z65+$Z65*CLA_Gegevens!$C$24</f>
        <v>0</v>
      </c>
      <c r="AB65" s="74">
        <f>$Z65+$Z65*CLA_Gegevens!$C$25</f>
        <v>0</v>
      </c>
      <c r="AC65" s="74">
        <f>$Z65+$Z65*CLA_Gegevens!$C$26</f>
        <v>0</v>
      </c>
      <c r="AD65" s="74">
        <f>$Z65+$Z65*CLA_Gegevens!$C$27</f>
        <v>0</v>
      </c>
      <c r="AE65" s="74">
        <f>$Z65+$Z65*CLA_Gegevens!$C$28</f>
        <v>0</v>
      </c>
    </row>
    <row r="66" spans="2:31" x14ac:dyDescent="0.55000000000000004">
      <c r="B66" s="4">
        <f>CLA_Accounts!$B62</f>
        <v>0</v>
      </c>
      <c r="C66" s="4">
        <f>CLA_Accounts!$C62</f>
        <v>0</v>
      </c>
      <c r="D66" s="4">
        <f>CLA_Accounts!$E62</f>
        <v>0</v>
      </c>
      <c r="E66" s="4">
        <f>CLA_Accounts!$F62</f>
        <v>0</v>
      </c>
      <c r="F66" s="23">
        <f>E66*CLA_Gegevens!$C$11</f>
        <v>0</v>
      </c>
      <c r="G66" s="24">
        <f>IF(CLA_Accounts!K62&gt;2020,CLA_Accounts!K62,0)</f>
        <v>0</v>
      </c>
      <c r="H66" s="25" t="str">
        <f t="shared" si="3"/>
        <v>no</v>
      </c>
      <c r="I66" s="4" t="str">
        <f>IF(AND($I$6&lt;CLA_Gegevens!$C$31,$I$6&lt;&gt;0),"yes","no")</f>
        <v>yes</v>
      </c>
      <c r="J66" s="26">
        <f t="shared" si="10"/>
        <v>0</v>
      </c>
      <c r="K66" s="4" t="str">
        <f>IF(AND($K$6&lt;CLA_Gegevens!$C$31,$K$6&lt;&gt;0),"yes","no")</f>
        <v>yes</v>
      </c>
      <c r="L66" s="26">
        <f t="shared" si="4"/>
        <v>0</v>
      </c>
      <c r="M66" s="4" t="str">
        <f>IF(AND($M$6&lt;CLA_Gegevens!$C$31,$M$6&lt;&gt;0),"yes","no")</f>
        <v>yes</v>
      </c>
      <c r="N66" s="26">
        <f t="shared" si="5"/>
        <v>0</v>
      </c>
      <c r="O66" s="4" t="str">
        <f>IF(AND($O$6&lt;CLA_Gegevens!$C$31,$O$6&lt;&gt;0),"yes","no")</f>
        <v>no</v>
      </c>
      <c r="P66" s="26">
        <f t="shared" si="6"/>
        <v>0</v>
      </c>
      <c r="Q66" s="4" t="str">
        <f>IF(AND($Q$6&lt;CLA_Gegevens!$C$31,$Q$6&lt;&gt;0),"yes","no")</f>
        <v>no</v>
      </c>
      <c r="R66" s="26">
        <f t="shared" si="7"/>
        <v>0</v>
      </c>
      <c r="S66" s="4">
        <f>CLA_Gegevens!$C$32-(COUNTIF(I66:Q66,"yes")*12)</f>
        <v>12</v>
      </c>
      <c r="T66" s="27">
        <f>$R66*(CLA_Berekeningen!$S66*CLA_Gegevens!$C$16)</f>
        <v>0</v>
      </c>
      <c r="U66" s="27">
        <f t="shared" si="9"/>
        <v>0</v>
      </c>
      <c r="V66" s="27">
        <f t="shared" si="2"/>
        <v>0</v>
      </c>
      <c r="W66" s="29">
        <f>$V66/CLA_Gegevens!$C$29</f>
        <v>0</v>
      </c>
      <c r="X66" s="28" t="str">
        <f>IF(H66="yes",ROUND(CLA_Gegevens!$C$5*CLA_Berekeningen!W66,0),"0")</f>
        <v>0</v>
      </c>
      <c r="Y66" s="44"/>
      <c r="Z66" s="74">
        <f t="shared" si="8"/>
        <v>0</v>
      </c>
      <c r="AA66" s="74">
        <f>$Z66+$Z66*CLA_Gegevens!$C$24</f>
        <v>0</v>
      </c>
      <c r="AB66" s="74">
        <f>$Z66+$Z66*CLA_Gegevens!$C$25</f>
        <v>0</v>
      </c>
      <c r="AC66" s="74">
        <f>$Z66+$Z66*CLA_Gegevens!$C$26</f>
        <v>0</v>
      </c>
      <c r="AD66" s="74">
        <f>$Z66+$Z66*CLA_Gegevens!$C$27</f>
        <v>0</v>
      </c>
      <c r="AE66" s="74">
        <f>$Z66+$Z66*CLA_Gegevens!$C$28</f>
        <v>0</v>
      </c>
    </row>
    <row r="67" spans="2:31" x14ac:dyDescent="0.55000000000000004">
      <c r="B67" s="4">
        <f>CLA_Accounts!$B63</f>
        <v>0</v>
      </c>
      <c r="C67" s="4">
        <f>CLA_Accounts!$C63</f>
        <v>0</v>
      </c>
      <c r="D67" s="4">
        <f>CLA_Accounts!$E63</f>
        <v>0</v>
      </c>
      <c r="E67" s="4">
        <f>CLA_Accounts!$F63</f>
        <v>0</v>
      </c>
      <c r="F67" s="23">
        <f>E67*CLA_Gegevens!$C$11</f>
        <v>0</v>
      </c>
      <c r="G67" s="24">
        <f>IF(CLA_Accounts!K63&gt;2020,CLA_Accounts!K63,0)</f>
        <v>0</v>
      </c>
      <c r="H67" s="25" t="str">
        <f t="shared" si="3"/>
        <v>no</v>
      </c>
      <c r="I67" s="4" t="str">
        <f>IF(AND($I$6&lt;CLA_Gegevens!$C$31,$I$6&lt;&gt;0),"yes","no")</f>
        <v>yes</v>
      </c>
      <c r="J67" s="26">
        <f t="shared" si="10"/>
        <v>0</v>
      </c>
      <c r="K67" s="4" t="str">
        <f>IF(AND($K$6&lt;CLA_Gegevens!$C$31,$K$6&lt;&gt;0),"yes","no")</f>
        <v>yes</v>
      </c>
      <c r="L67" s="26">
        <f t="shared" si="4"/>
        <v>0</v>
      </c>
      <c r="M67" s="4" t="str">
        <f>IF(AND($M$6&lt;CLA_Gegevens!$C$31,$M$6&lt;&gt;0),"yes","no")</f>
        <v>yes</v>
      </c>
      <c r="N67" s="26">
        <f t="shared" si="5"/>
        <v>0</v>
      </c>
      <c r="O67" s="4" t="str">
        <f>IF(AND($O$6&lt;CLA_Gegevens!$C$31,$O$6&lt;&gt;0),"yes","no")</f>
        <v>no</v>
      </c>
      <c r="P67" s="26">
        <f t="shared" si="6"/>
        <v>0</v>
      </c>
      <c r="Q67" s="4" t="str">
        <f>IF(AND($Q$6&lt;CLA_Gegevens!$C$31,$Q$6&lt;&gt;0),"yes","no")</f>
        <v>no</v>
      </c>
      <c r="R67" s="26">
        <f t="shared" si="7"/>
        <v>0</v>
      </c>
      <c r="S67" s="4">
        <f>CLA_Gegevens!$C$32-(COUNTIF(I67:Q67,"yes")*12)</f>
        <v>12</v>
      </c>
      <c r="T67" s="27">
        <f>$R67*(CLA_Berekeningen!$S67*CLA_Gegevens!$C$16)</f>
        <v>0</v>
      </c>
      <c r="U67" s="27">
        <f t="shared" si="9"/>
        <v>0</v>
      </c>
      <c r="V67" s="27">
        <f t="shared" si="2"/>
        <v>0</v>
      </c>
      <c r="W67" s="29">
        <f>$V67/CLA_Gegevens!$C$29</f>
        <v>0</v>
      </c>
      <c r="X67" s="28" t="str">
        <f>IF(H67="yes",ROUND(CLA_Gegevens!$C$5*CLA_Berekeningen!W67,0),"0")</f>
        <v>0</v>
      </c>
      <c r="Y67" s="44"/>
      <c r="Z67" s="74">
        <f t="shared" si="8"/>
        <v>0</v>
      </c>
      <c r="AA67" s="74">
        <f>$Z67+$Z67*CLA_Gegevens!$C$24</f>
        <v>0</v>
      </c>
      <c r="AB67" s="74">
        <f>$Z67+$Z67*CLA_Gegevens!$C$25</f>
        <v>0</v>
      </c>
      <c r="AC67" s="74">
        <f>$Z67+$Z67*CLA_Gegevens!$C$26</f>
        <v>0</v>
      </c>
      <c r="AD67" s="74">
        <f>$Z67+$Z67*CLA_Gegevens!$C$27</f>
        <v>0</v>
      </c>
      <c r="AE67" s="74">
        <f>$Z67+$Z67*CLA_Gegevens!$C$28</f>
        <v>0</v>
      </c>
    </row>
    <row r="68" spans="2:31" x14ac:dyDescent="0.55000000000000004">
      <c r="B68" s="4">
        <f>CLA_Accounts!$B64</f>
        <v>0</v>
      </c>
      <c r="C68" s="4">
        <f>CLA_Accounts!$C64</f>
        <v>0</v>
      </c>
      <c r="D68" s="4">
        <f>CLA_Accounts!$E64</f>
        <v>0</v>
      </c>
      <c r="E68" s="4">
        <f>CLA_Accounts!$F64</f>
        <v>0</v>
      </c>
      <c r="F68" s="23">
        <f>E68*CLA_Gegevens!$C$11</f>
        <v>0</v>
      </c>
      <c r="G68" s="24">
        <f>IF(CLA_Accounts!K64&gt;2020,CLA_Accounts!K64,0)</f>
        <v>0</v>
      </c>
      <c r="H68" s="25" t="str">
        <f t="shared" si="3"/>
        <v>no</v>
      </c>
      <c r="I68" s="4" t="str">
        <f>IF(AND($I$6&lt;CLA_Gegevens!$C$31,$I$6&lt;&gt;0),"yes","no")</f>
        <v>yes</v>
      </c>
      <c r="J68" s="26">
        <f t="shared" si="10"/>
        <v>0</v>
      </c>
      <c r="K68" s="4" t="str">
        <f>IF(AND($K$6&lt;CLA_Gegevens!$C$31,$K$6&lt;&gt;0),"yes","no")</f>
        <v>yes</v>
      </c>
      <c r="L68" s="26">
        <f t="shared" si="4"/>
        <v>0</v>
      </c>
      <c r="M68" s="4" t="str">
        <f>IF(AND($M$6&lt;CLA_Gegevens!$C$31,$M$6&lt;&gt;0),"yes","no")</f>
        <v>yes</v>
      </c>
      <c r="N68" s="26">
        <f t="shared" si="5"/>
        <v>0</v>
      </c>
      <c r="O68" s="4" t="str">
        <f>IF(AND($O$6&lt;CLA_Gegevens!$C$31,$O$6&lt;&gt;0),"yes","no")</f>
        <v>no</v>
      </c>
      <c r="P68" s="26">
        <f t="shared" si="6"/>
        <v>0</v>
      </c>
      <c r="Q68" s="4" t="str">
        <f>IF(AND($Q$6&lt;CLA_Gegevens!$C$31,$Q$6&lt;&gt;0),"yes","no")</f>
        <v>no</v>
      </c>
      <c r="R68" s="26">
        <f t="shared" si="7"/>
        <v>0</v>
      </c>
      <c r="S68" s="4">
        <f>CLA_Gegevens!$C$32-(COUNTIF(I68:Q68,"yes")*12)</f>
        <v>12</v>
      </c>
      <c r="T68" s="27">
        <f>$R68*(CLA_Berekeningen!$S68*CLA_Gegevens!$C$16)</f>
        <v>0</v>
      </c>
      <c r="U68" s="27">
        <f t="shared" si="9"/>
        <v>0</v>
      </c>
      <c r="V68" s="27">
        <f t="shared" si="2"/>
        <v>0</v>
      </c>
      <c r="W68" s="29">
        <f>$V68/CLA_Gegevens!$C$29</f>
        <v>0</v>
      </c>
      <c r="X68" s="28" t="str">
        <f>IF(H68="yes",ROUND(CLA_Gegevens!$C$5*CLA_Berekeningen!W68,0),"0")</f>
        <v>0</v>
      </c>
      <c r="Y68" s="44"/>
      <c r="Z68" s="74">
        <f t="shared" si="8"/>
        <v>0</v>
      </c>
      <c r="AA68" s="74">
        <f>$Z68+$Z68*CLA_Gegevens!$C$24</f>
        <v>0</v>
      </c>
      <c r="AB68" s="74">
        <f>$Z68+$Z68*CLA_Gegevens!$C$25</f>
        <v>0</v>
      </c>
      <c r="AC68" s="74">
        <f>$Z68+$Z68*CLA_Gegevens!$C$26</f>
        <v>0</v>
      </c>
      <c r="AD68" s="74">
        <f>$Z68+$Z68*CLA_Gegevens!$C$27</f>
        <v>0</v>
      </c>
      <c r="AE68" s="74">
        <f>$Z68+$Z68*CLA_Gegevens!$C$28</f>
        <v>0</v>
      </c>
    </row>
    <row r="69" spans="2:31" x14ac:dyDescent="0.55000000000000004">
      <c r="B69" s="4">
        <f>CLA_Accounts!$B65</f>
        <v>0</v>
      </c>
      <c r="C69" s="4">
        <f>CLA_Accounts!$C65</f>
        <v>0</v>
      </c>
      <c r="D69" s="4">
        <f>CLA_Accounts!$E65</f>
        <v>0</v>
      </c>
      <c r="E69" s="4">
        <f>CLA_Accounts!$F65</f>
        <v>0</v>
      </c>
      <c r="F69" s="23">
        <f>E69*CLA_Gegevens!$C$11</f>
        <v>0</v>
      </c>
      <c r="G69" s="24">
        <f>IF(CLA_Accounts!K65&gt;2020,CLA_Accounts!K65,0)</f>
        <v>0</v>
      </c>
      <c r="H69" s="25" t="str">
        <f t="shared" si="3"/>
        <v>no</v>
      </c>
      <c r="I69" s="4" t="str">
        <f>IF(AND($I$6&lt;CLA_Gegevens!$C$31,$I$6&lt;&gt;0),"yes","no")</f>
        <v>yes</v>
      </c>
      <c r="J69" s="26">
        <f t="shared" si="10"/>
        <v>0</v>
      </c>
      <c r="K69" s="4" t="str">
        <f>IF(AND($K$6&lt;CLA_Gegevens!$C$31,$K$6&lt;&gt;0),"yes","no")</f>
        <v>yes</v>
      </c>
      <c r="L69" s="26">
        <f t="shared" si="4"/>
        <v>0</v>
      </c>
      <c r="M69" s="4" t="str">
        <f>IF(AND($M$6&lt;CLA_Gegevens!$C$31,$M$6&lt;&gt;0),"yes","no")</f>
        <v>yes</v>
      </c>
      <c r="N69" s="26">
        <f t="shared" si="5"/>
        <v>0</v>
      </c>
      <c r="O69" s="4" t="str">
        <f>IF(AND($O$6&lt;CLA_Gegevens!$C$31,$O$6&lt;&gt;0),"yes","no")</f>
        <v>no</v>
      </c>
      <c r="P69" s="26">
        <f t="shared" si="6"/>
        <v>0</v>
      </c>
      <c r="Q69" s="4" t="str">
        <f>IF(AND($Q$6&lt;CLA_Gegevens!$C$31,$Q$6&lt;&gt;0),"yes","no")</f>
        <v>no</v>
      </c>
      <c r="R69" s="26">
        <f t="shared" si="7"/>
        <v>0</v>
      </c>
      <c r="S69" s="4">
        <f>CLA_Gegevens!$C$32-(COUNTIF(I69:Q69,"yes")*12)</f>
        <v>12</v>
      </c>
      <c r="T69" s="27">
        <f>$R69*(CLA_Berekeningen!$S69*CLA_Gegevens!$C$16)</f>
        <v>0</v>
      </c>
      <c r="U69" s="27">
        <f t="shared" si="9"/>
        <v>0</v>
      </c>
      <c r="V69" s="27">
        <f t="shared" si="2"/>
        <v>0</v>
      </c>
      <c r="W69" s="29">
        <f>$V69/CLA_Gegevens!$C$29</f>
        <v>0</v>
      </c>
      <c r="X69" s="28" t="str">
        <f>IF(H69="yes",ROUND(CLA_Gegevens!$C$5*CLA_Berekeningen!W69,0),"0")</f>
        <v>0</v>
      </c>
      <c r="Y69" s="44"/>
      <c r="Z69" s="74">
        <f t="shared" si="8"/>
        <v>0</v>
      </c>
      <c r="AA69" s="74">
        <f>$Z69+$Z69*CLA_Gegevens!$C$24</f>
        <v>0</v>
      </c>
      <c r="AB69" s="74">
        <f>$Z69+$Z69*CLA_Gegevens!$C$25</f>
        <v>0</v>
      </c>
      <c r="AC69" s="74">
        <f>$Z69+$Z69*CLA_Gegevens!$C$26</f>
        <v>0</v>
      </c>
      <c r="AD69" s="74">
        <f>$Z69+$Z69*CLA_Gegevens!$C$27</f>
        <v>0</v>
      </c>
      <c r="AE69" s="74">
        <f>$Z69+$Z69*CLA_Gegevens!$C$28</f>
        <v>0</v>
      </c>
    </row>
    <row r="70" spans="2:31" x14ac:dyDescent="0.55000000000000004">
      <c r="B70" s="4">
        <f>CLA_Accounts!$B66</f>
        <v>0</v>
      </c>
      <c r="C70" s="4">
        <f>CLA_Accounts!$C66</f>
        <v>0</v>
      </c>
      <c r="D70" s="4">
        <f>CLA_Accounts!$E66</f>
        <v>0</v>
      </c>
      <c r="E70" s="4">
        <f>CLA_Accounts!$F66</f>
        <v>0</v>
      </c>
      <c r="F70" s="23">
        <f>E70*CLA_Gegevens!$C$11</f>
        <v>0</v>
      </c>
      <c r="G70" s="24">
        <f>IF(CLA_Accounts!K66&gt;2020,CLA_Accounts!K66,0)</f>
        <v>0</v>
      </c>
      <c r="H70" s="25" t="str">
        <f t="shared" si="3"/>
        <v>no</v>
      </c>
      <c r="I70" s="4" t="str">
        <f>IF(AND($I$6&lt;CLA_Gegevens!$C$31,$I$6&lt;&gt;0),"yes","no")</f>
        <v>yes</v>
      </c>
      <c r="J70" s="26">
        <f t="shared" si="10"/>
        <v>0</v>
      </c>
      <c r="K70" s="4" t="str">
        <f>IF(AND($K$6&lt;CLA_Gegevens!$C$31,$K$6&lt;&gt;0),"yes","no")</f>
        <v>yes</v>
      </c>
      <c r="L70" s="26">
        <f t="shared" si="4"/>
        <v>0</v>
      </c>
      <c r="M70" s="4" t="str">
        <f>IF(AND($M$6&lt;CLA_Gegevens!$C$31,$M$6&lt;&gt;0),"yes","no")</f>
        <v>yes</v>
      </c>
      <c r="N70" s="26">
        <f t="shared" si="5"/>
        <v>0</v>
      </c>
      <c r="O70" s="4" t="str">
        <f>IF(AND($O$6&lt;CLA_Gegevens!$C$31,$O$6&lt;&gt;0),"yes","no")</f>
        <v>no</v>
      </c>
      <c r="P70" s="26">
        <f t="shared" si="6"/>
        <v>0</v>
      </c>
      <c r="Q70" s="4" t="str">
        <f>IF(AND($Q$6&lt;CLA_Gegevens!$C$31,$Q$6&lt;&gt;0),"yes","no")</f>
        <v>no</v>
      </c>
      <c r="R70" s="26">
        <f t="shared" si="7"/>
        <v>0</v>
      </c>
      <c r="S70" s="4">
        <f>CLA_Gegevens!$C$32-(COUNTIF(I70:Q70,"yes")*12)</f>
        <v>12</v>
      </c>
      <c r="T70" s="27">
        <f>$R70*(CLA_Berekeningen!$S70*CLA_Gegevens!$C$16)</f>
        <v>0</v>
      </c>
      <c r="U70" s="27">
        <f t="shared" si="9"/>
        <v>0</v>
      </c>
      <c r="V70" s="27">
        <f t="shared" si="2"/>
        <v>0</v>
      </c>
      <c r="W70" s="29">
        <f>$V70/CLA_Gegevens!$C$29</f>
        <v>0</v>
      </c>
      <c r="X70" s="28" t="str">
        <f>IF(H70="yes",ROUND(CLA_Gegevens!$C$5*CLA_Berekeningen!W70,0),"0")</f>
        <v>0</v>
      </c>
      <c r="Y70" s="44"/>
      <c r="Z70" s="74">
        <f t="shared" si="8"/>
        <v>0</v>
      </c>
      <c r="AA70" s="74">
        <f>$Z70+$Z70*CLA_Gegevens!$C$24</f>
        <v>0</v>
      </c>
      <c r="AB70" s="74">
        <f>$Z70+$Z70*CLA_Gegevens!$C$25</f>
        <v>0</v>
      </c>
      <c r="AC70" s="74">
        <f>$Z70+$Z70*CLA_Gegevens!$C$26</f>
        <v>0</v>
      </c>
      <c r="AD70" s="74">
        <f>$Z70+$Z70*CLA_Gegevens!$C$27</f>
        <v>0</v>
      </c>
      <c r="AE70" s="74">
        <f>$Z70+$Z70*CLA_Gegevens!$C$28</f>
        <v>0</v>
      </c>
    </row>
    <row r="71" spans="2:31" x14ac:dyDescent="0.55000000000000004">
      <c r="B71" s="4">
        <f>CLA_Accounts!$B67</f>
        <v>0</v>
      </c>
      <c r="C71" s="4">
        <f>CLA_Accounts!$C67</f>
        <v>0</v>
      </c>
      <c r="D71" s="4">
        <f>CLA_Accounts!$E67</f>
        <v>0</v>
      </c>
      <c r="E71" s="4">
        <f>CLA_Accounts!$F67</f>
        <v>0</v>
      </c>
      <c r="F71" s="23">
        <f>E71*CLA_Gegevens!$C$11</f>
        <v>0</v>
      </c>
      <c r="G71" s="24">
        <f>IF(CLA_Accounts!K67&gt;2020,CLA_Accounts!K67,0)</f>
        <v>0</v>
      </c>
      <c r="H71" s="25" t="str">
        <f t="shared" si="3"/>
        <v>no</v>
      </c>
      <c r="I71" s="4" t="str">
        <f>IF(AND($I$6&lt;CLA_Gegevens!$C$31,$I$6&lt;&gt;0),"yes","no")</f>
        <v>yes</v>
      </c>
      <c r="J71" s="26">
        <f t="shared" ref="J71:J102" si="11">IF(H71="no",0,IF(I71="yes",($F71+$F71*$M$2),$F71))</f>
        <v>0</v>
      </c>
      <c r="K71" s="4" t="str">
        <f>IF(AND($K$6&lt;CLA_Gegevens!$C$31,$K$6&lt;&gt;0),"yes","no")</f>
        <v>yes</v>
      </c>
      <c r="L71" s="26">
        <f t="shared" si="4"/>
        <v>0</v>
      </c>
      <c r="M71" s="4" t="str">
        <f>IF(AND($M$6&lt;CLA_Gegevens!$C$31,$M$6&lt;&gt;0),"yes","no")</f>
        <v>yes</v>
      </c>
      <c r="N71" s="26">
        <f t="shared" si="5"/>
        <v>0</v>
      </c>
      <c r="O71" s="4" t="str">
        <f>IF(AND($O$6&lt;CLA_Gegevens!$C$31,$O$6&lt;&gt;0),"yes","no")</f>
        <v>no</v>
      </c>
      <c r="P71" s="26">
        <f t="shared" si="6"/>
        <v>0</v>
      </c>
      <c r="Q71" s="4" t="str">
        <f>IF(AND($Q$6&lt;CLA_Gegevens!$C$31,$Q$6&lt;&gt;0),"yes","no")</f>
        <v>no</v>
      </c>
      <c r="R71" s="26">
        <f t="shared" si="7"/>
        <v>0</v>
      </c>
      <c r="S71" s="4">
        <f>CLA_Gegevens!$C$32-(COUNTIF(I71:Q71,"yes")*12)</f>
        <v>12</v>
      </c>
      <c r="T71" s="27">
        <f>$R71*(CLA_Berekeningen!$S71*CLA_Gegevens!$C$16)</f>
        <v>0</v>
      </c>
      <c r="U71" s="27">
        <f t="shared" si="9"/>
        <v>0</v>
      </c>
      <c r="V71" s="27">
        <f t="shared" si="2"/>
        <v>0</v>
      </c>
      <c r="W71" s="29">
        <f>$V71/CLA_Gegevens!$C$29</f>
        <v>0</v>
      </c>
      <c r="X71" s="28" t="str">
        <f>IF(H71="yes",ROUND(CLA_Gegevens!$C$5*CLA_Berekeningen!W71,0),"0")</f>
        <v>0</v>
      </c>
      <c r="Y71" s="44"/>
      <c r="Z71" s="74">
        <f t="shared" si="8"/>
        <v>0</v>
      </c>
      <c r="AA71" s="74">
        <f>$Z71+$Z71*CLA_Gegevens!$C$24</f>
        <v>0</v>
      </c>
      <c r="AB71" s="74">
        <f>$Z71+$Z71*CLA_Gegevens!$C$25</f>
        <v>0</v>
      </c>
      <c r="AC71" s="74">
        <f>$Z71+$Z71*CLA_Gegevens!$C$26</f>
        <v>0</v>
      </c>
      <c r="AD71" s="74">
        <f>$Z71+$Z71*CLA_Gegevens!$C$27</f>
        <v>0</v>
      </c>
      <c r="AE71" s="74">
        <f>$Z71+$Z71*CLA_Gegevens!$C$28</f>
        <v>0</v>
      </c>
    </row>
    <row r="72" spans="2:31" x14ac:dyDescent="0.55000000000000004">
      <c r="B72" s="4">
        <f>CLA_Accounts!$B68</f>
        <v>0</v>
      </c>
      <c r="C72" s="4">
        <f>CLA_Accounts!$C68</f>
        <v>0</v>
      </c>
      <c r="D72" s="4">
        <f>CLA_Accounts!$E68</f>
        <v>0</v>
      </c>
      <c r="E72" s="4">
        <f>CLA_Accounts!$F68</f>
        <v>0</v>
      </c>
      <c r="F72" s="23">
        <f>E72*CLA_Gegevens!$C$11</f>
        <v>0</v>
      </c>
      <c r="G72" s="24">
        <f>IF(CLA_Accounts!K68&gt;2020,CLA_Accounts!K68,0)</f>
        <v>0</v>
      </c>
      <c r="H72" s="25" t="str">
        <f t="shared" ref="H72:H135" si="12">IF(AND(B72&lt;&gt;0,C72&lt;&gt;"ADMIN"),"yes","no")</f>
        <v>no</v>
      </c>
      <c r="I72" s="4" t="str">
        <f>IF(AND($I$6&lt;CLA_Gegevens!$C$31,$I$6&lt;&gt;0),"yes","no")</f>
        <v>yes</v>
      </c>
      <c r="J72" s="26">
        <f t="shared" si="11"/>
        <v>0</v>
      </c>
      <c r="K72" s="4" t="str">
        <f>IF(AND($K$6&lt;CLA_Gegevens!$C$31,$K$6&lt;&gt;0),"yes","no")</f>
        <v>yes</v>
      </c>
      <c r="L72" s="26">
        <f t="shared" ref="L72:L135" si="13">IF(K72="yes",($J72+$J72*$M$2),$J72)</f>
        <v>0</v>
      </c>
      <c r="M72" s="4" t="str">
        <f>IF(AND($M$6&lt;CLA_Gegevens!$C$31,$M$6&lt;&gt;0),"yes","no")</f>
        <v>yes</v>
      </c>
      <c r="N72" s="26">
        <f t="shared" ref="N72:N135" si="14">IF(M72="yes",($L72+$L72*$M$2),$L72)</f>
        <v>0</v>
      </c>
      <c r="O72" s="4" t="str">
        <f>IF(AND($O$6&lt;CLA_Gegevens!$C$31,$O$6&lt;&gt;0),"yes","no")</f>
        <v>no</v>
      </c>
      <c r="P72" s="26">
        <f t="shared" ref="P72:P135" si="15">IF(O72="yes",($L72+$L72*$M$2),$L72)</f>
        <v>0</v>
      </c>
      <c r="Q72" s="4" t="str">
        <f>IF(AND($Q$6&lt;CLA_Gegevens!$C$31,$Q$6&lt;&gt;0),"yes","no")</f>
        <v>no</v>
      </c>
      <c r="R72" s="26">
        <f t="shared" ref="R72:R135" si="16">IF(Q72="yes",($P72+$P72*$M$2),$P72)</f>
        <v>0</v>
      </c>
      <c r="S72" s="4">
        <f>CLA_Gegevens!$C$32-(COUNTIF(I72:Q72,"yes")*12)</f>
        <v>12</v>
      </c>
      <c r="T72" s="27">
        <f>$R72*(CLA_Berekeningen!$S72*CLA_Gegevens!$C$16)</f>
        <v>0</v>
      </c>
      <c r="U72" s="27">
        <f t="shared" si="9"/>
        <v>0</v>
      </c>
      <c r="V72" s="27">
        <f t="shared" ref="V72:V135" si="17">$R72+$T72</f>
        <v>0</v>
      </c>
      <c r="W72" s="29">
        <f>$V72/CLA_Gegevens!$C$29</f>
        <v>0</v>
      </c>
      <c r="X72" s="28" t="str">
        <f>IF(H72="yes",ROUND(CLA_Gegevens!$C$5*CLA_Berekeningen!W72,0),"0")</f>
        <v>0</v>
      </c>
      <c r="Y72" s="44"/>
      <c r="Z72" s="74">
        <f t="shared" ref="Z72:Z135" si="18">$F72</f>
        <v>0</v>
      </c>
      <c r="AA72" s="74">
        <f>$Z72+$Z72*CLA_Gegevens!$C$24</f>
        <v>0</v>
      </c>
      <c r="AB72" s="74">
        <f>$Z72+$Z72*CLA_Gegevens!$C$25</f>
        <v>0</v>
      </c>
      <c r="AC72" s="74">
        <f>$Z72+$Z72*CLA_Gegevens!$C$26</f>
        <v>0</v>
      </c>
      <c r="AD72" s="74">
        <f>$Z72+$Z72*CLA_Gegevens!$C$27</f>
        <v>0</v>
      </c>
      <c r="AE72" s="74">
        <f>$Z72+$Z72*CLA_Gegevens!$C$28</f>
        <v>0</v>
      </c>
    </row>
    <row r="73" spans="2:31" x14ac:dyDescent="0.55000000000000004">
      <c r="B73" s="4">
        <f>CLA_Accounts!$B69</f>
        <v>0</v>
      </c>
      <c r="C73" s="4">
        <f>CLA_Accounts!$C69</f>
        <v>0</v>
      </c>
      <c r="D73" s="4">
        <f>CLA_Accounts!$E69</f>
        <v>0</v>
      </c>
      <c r="E73" s="4">
        <f>CLA_Accounts!$F69</f>
        <v>0</v>
      </c>
      <c r="F73" s="23">
        <f>E73*CLA_Gegevens!$C$11</f>
        <v>0</v>
      </c>
      <c r="G73" s="24">
        <f>IF(CLA_Accounts!K69&gt;2020,CLA_Accounts!K69,0)</f>
        <v>0</v>
      </c>
      <c r="H73" s="25" t="str">
        <f t="shared" si="12"/>
        <v>no</v>
      </c>
      <c r="I73" s="4" t="str">
        <f>IF(AND($I$6&lt;CLA_Gegevens!$C$31,$I$6&lt;&gt;0),"yes","no")</f>
        <v>yes</v>
      </c>
      <c r="J73" s="26">
        <f t="shared" si="11"/>
        <v>0</v>
      </c>
      <c r="K73" s="4" t="str">
        <f>IF(AND($K$6&lt;CLA_Gegevens!$C$31,$K$6&lt;&gt;0),"yes","no")</f>
        <v>yes</v>
      </c>
      <c r="L73" s="26">
        <f t="shared" si="13"/>
        <v>0</v>
      </c>
      <c r="M73" s="4" t="str">
        <f>IF(AND($M$6&lt;CLA_Gegevens!$C$31,$M$6&lt;&gt;0),"yes","no")</f>
        <v>yes</v>
      </c>
      <c r="N73" s="26">
        <f t="shared" si="14"/>
        <v>0</v>
      </c>
      <c r="O73" s="4" t="str">
        <f>IF(AND($O$6&lt;CLA_Gegevens!$C$31,$O$6&lt;&gt;0),"yes","no")</f>
        <v>no</v>
      </c>
      <c r="P73" s="26">
        <f t="shared" si="15"/>
        <v>0</v>
      </c>
      <c r="Q73" s="4" t="str">
        <f>IF(AND($Q$6&lt;CLA_Gegevens!$C$31,$Q$6&lt;&gt;0),"yes","no")</f>
        <v>no</v>
      </c>
      <c r="R73" s="26">
        <f t="shared" si="16"/>
        <v>0</v>
      </c>
      <c r="S73" s="4">
        <f>CLA_Gegevens!$C$32-(COUNTIF(I73:Q73,"yes")*12)</f>
        <v>12</v>
      </c>
      <c r="T73" s="27">
        <f>$R73*(CLA_Berekeningen!$S73*CLA_Gegevens!$C$16)</f>
        <v>0</v>
      </c>
      <c r="U73" s="27">
        <f t="shared" ref="U73:U136" si="19">ROUND(V73-F73,2)</f>
        <v>0</v>
      </c>
      <c r="V73" s="27">
        <f t="shared" si="17"/>
        <v>0</v>
      </c>
      <c r="W73" s="29">
        <f>$V73/CLA_Gegevens!$C$29</f>
        <v>0</v>
      </c>
      <c r="X73" s="28" t="str">
        <f>IF(H73="yes",ROUND(CLA_Gegevens!$C$5*CLA_Berekeningen!W73,0),"0")</f>
        <v>0</v>
      </c>
      <c r="Y73" s="44"/>
      <c r="Z73" s="74">
        <f t="shared" si="18"/>
        <v>0</v>
      </c>
      <c r="AA73" s="74">
        <f>$Z73+$Z73*CLA_Gegevens!$C$24</f>
        <v>0</v>
      </c>
      <c r="AB73" s="74">
        <f>$Z73+$Z73*CLA_Gegevens!$C$25</f>
        <v>0</v>
      </c>
      <c r="AC73" s="74">
        <f>$Z73+$Z73*CLA_Gegevens!$C$26</f>
        <v>0</v>
      </c>
      <c r="AD73" s="74">
        <f>$Z73+$Z73*CLA_Gegevens!$C$27</f>
        <v>0</v>
      </c>
      <c r="AE73" s="74">
        <f>$Z73+$Z73*CLA_Gegevens!$C$28</f>
        <v>0</v>
      </c>
    </row>
    <row r="74" spans="2:31" x14ac:dyDescent="0.55000000000000004">
      <c r="B74" s="4">
        <f>CLA_Accounts!$B70</f>
        <v>0</v>
      </c>
      <c r="C74" s="4">
        <f>CLA_Accounts!$C70</f>
        <v>0</v>
      </c>
      <c r="D74" s="4">
        <f>CLA_Accounts!$E70</f>
        <v>0</v>
      </c>
      <c r="E74" s="4">
        <f>CLA_Accounts!$F70</f>
        <v>0</v>
      </c>
      <c r="F74" s="23">
        <f>E74*CLA_Gegevens!$C$11</f>
        <v>0</v>
      </c>
      <c r="G74" s="24">
        <f>IF(CLA_Accounts!K70&gt;2020,CLA_Accounts!K70,0)</f>
        <v>0</v>
      </c>
      <c r="H74" s="25" t="str">
        <f t="shared" si="12"/>
        <v>no</v>
      </c>
      <c r="I74" s="4" t="str">
        <f>IF(AND($I$6&lt;CLA_Gegevens!$C$31,$I$6&lt;&gt;0),"yes","no")</f>
        <v>yes</v>
      </c>
      <c r="J74" s="26">
        <f t="shared" si="11"/>
        <v>0</v>
      </c>
      <c r="K74" s="4" t="str">
        <f>IF(AND($K$6&lt;CLA_Gegevens!$C$31,$K$6&lt;&gt;0),"yes","no")</f>
        <v>yes</v>
      </c>
      <c r="L74" s="26">
        <f t="shared" si="13"/>
        <v>0</v>
      </c>
      <c r="M74" s="4" t="str">
        <f>IF(AND($M$6&lt;CLA_Gegevens!$C$31,$M$6&lt;&gt;0),"yes","no")</f>
        <v>yes</v>
      </c>
      <c r="N74" s="26">
        <f t="shared" si="14"/>
        <v>0</v>
      </c>
      <c r="O74" s="4" t="str">
        <f>IF(AND($O$6&lt;CLA_Gegevens!$C$31,$O$6&lt;&gt;0),"yes","no")</f>
        <v>no</v>
      </c>
      <c r="P74" s="26">
        <f t="shared" si="15"/>
        <v>0</v>
      </c>
      <c r="Q74" s="4" t="str">
        <f>IF(AND($Q$6&lt;CLA_Gegevens!$C$31,$Q$6&lt;&gt;0),"yes","no")</f>
        <v>no</v>
      </c>
      <c r="R74" s="26">
        <f t="shared" si="16"/>
        <v>0</v>
      </c>
      <c r="S74" s="4">
        <f>CLA_Gegevens!$C$32-(COUNTIF(I74:Q74,"yes")*12)</f>
        <v>12</v>
      </c>
      <c r="T74" s="27">
        <f>$R74*(CLA_Berekeningen!$S74*CLA_Gegevens!$C$16)</f>
        <v>0</v>
      </c>
      <c r="U74" s="27">
        <f t="shared" si="19"/>
        <v>0</v>
      </c>
      <c r="V74" s="27">
        <f t="shared" si="17"/>
        <v>0</v>
      </c>
      <c r="W74" s="29">
        <f>$V74/CLA_Gegevens!$C$29</f>
        <v>0</v>
      </c>
      <c r="X74" s="28" t="str">
        <f>IF(H74="yes",ROUND(CLA_Gegevens!$C$5*CLA_Berekeningen!W74,0),"0")</f>
        <v>0</v>
      </c>
      <c r="Y74" s="44"/>
      <c r="Z74" s="74">
        <f t="shared" si="18"/>
        <v>0</v>
      </c>
      <c r="AA74" s="74">
        <f>$Z74+$Z74*CLA_Gegevens!$C$24</f>
        <v>0</v>
      </c>
      <c r="AB74" s="74">
        <f>$Z74+$Z74*CLA_Gegevens!$C$25</f>
        <v>0</v>
      </c>
      <c r="AC74" s="74">
        <f>$Z74+$Z74*CLA_Gegevens!$C$26</f>
        <v>0</v>
      </c>
      <c r="AD74" s="74">
        <f>$Z74+$Z74*CLA_Gegevens!$C$27</f>
        <v>0</v>
      </c>
      <c r="AE74" s="74">
        <f>$Z74+$Z74*CLA_Gegevens!$C$28</f>
        <v>0</v>
      </c>
    </row>
    <row r="75" spans="2:31" x14ac:dyDescent="0.55000000000000004">
      <c r="B75" s="4">
        <f>CLA_Accounts!$B71</f>
        <v>0</v>
      </c>
      <c r="C75" s="4">
        <f>CLA_Accounts!$C71</f>
        <v>0</v>
      </c>
      <c r="D75" s="4">
        <f>CLA_Accounts!$E71</f>
        <v>0</v>
      </c>
      <c r="E75" s="4">
        <f>CLA_Accounts!$F71</f>
        <v>0</v>
      </c>
      <c r="F75" s="23">
        <f>E75*CLA_Gegevens!$C$11</f>
        <v>0</v>
      </c>
      <c r="G75" s="24">
        <f>IF(CLA_Accounts!K71&gt;2020,CLA_Accounts!K71,0)</f>
        <v>0</v>
      </c>
      <c r="H75" s="25" t="str">
        <f t="shared" si="12"/>
        <v>no</v>
      </c>
      <c r="I75" s="4" t="str">
        <f>IF(AND($I$6&lt;CLA_Gegevens!$C$31,$I$6&lt;&gt;0),"yes","no")</f>
        <v>yes</v>
      </c>
      <c r="J75" s="26">
        <f t="shared" si="11"/>
        <v>0</v>
      </c>
      <c r="K75" s="4" t="str">
        <f>IF(AND($K$6&lt;CLA_Gegevens!$C$31,$K$6&lt;&gt;0),"yes","no")</f>
        <v>yes</v>
      </c>
      <c r="L75" s="26">
        <f t="shared" si="13"/>
        <v>0</v>
      </c>
      <c r="M75" s="4" t="str">
        <f>IF(AND($M$6&lt;CLA_Gegevens!$C$31,$M$6&lt;&gt;0),"yes","no")</f>
        <v>yes</v>
      </c>
      <c r="N75" s="26">
        <f t="shared" si="14"/>
        <v>0</v>
      </c>
      <c r="O75" s="4" t="str">
        <f>IF(AND($O$6&lt;CLA_Gegevens!$C$31,$O$6&lt;&gt;0),"yes","no")</f>
        <v>no</v>
      </c>
      <c r="P75" s="26">
        <f t="shared" si="15"/>
        <v>0</v>
      </c>
      <c r="Q75" s="4" t="str">
        <f>IF(AND($Q$6&lt;CLA_Gegevens!$C$31,$Q$6&lt;&gt;0),"yes","no")</f>
        <v>no</v>
      </c>
      <c r="R75" s="26">
        <f t="shared" si="16"/>
        <v>0</v>
      </c>
      <c r="S75" s="4">
        <f>CLA_Gegevens!$C$32-(COUNTIF(I75:Q75,"yes")*12)</f>
        <v>12</v>
      </c>
      <c r="T75" s="27">
        <f>$R75*(CLA_Berekeningen!$S75*CLA_Gegevens!$C$16)</f>
        <v>0</v>
      </c>
      <c r="U75" s="27">
        <f t="shared" si="19"/>
        <v>0</v>
      </c>
      <c r="V75" s="27">
        <f t="shared" si="17"/>
        <v>0</v>
      </c>
      <c r="W75" s="29">
        <f>$V75/CLA_Gegevens!$C$29</f>
        <v>0</v>
      </c>
      <c r="X75" s="28" t="str">
        <f>IF(H75="yes",ROUND(CLA_Gegevens!$C$5*CLA_Berekeningen!W75,0),"0")</f>
        <v>0</v>
      </c>
      <c r="Y75" s="44"/>
      <c r="Z75" s="74">
        <f t="shared" si="18"/>
        <v>0</v>
      </c>
      <c r="AA75" s="74">
        <f>$Z75+$Z75*CLA_Gegevens!$C$24</f>
        <v>0</v>
      </c>
      <c r="AB75" s="74">
        <f>$Z75+$Z75*CLA_Gegevens!$C$25</f>
        <v>0</v>
      </c>
      <c r="AC75" s="74">
        <f>$Z75+$Z75*CLA_Gegevens!$C$26</f>
        <v>0</v>
      </c>
      <c r="AD75" s="74">
        <f>$Z75+$Z75*CLA_Gegevens!$C$27</f>
        <v>0</v>
      </c>
      <c r="AE75" s="74">
        <f>$Z75+$Z75*CLA_Gegevens!$C$28</f>
        <v>0</v>
      </c>
    </row>
    <row r="76" spans="2:31" x14ac:dyDescent="0.55000000000000004">
      <c r="B76" s="4">
        <f>CLA_Accounts!$B72</f>
        <v>0</v>
      </c>
      <c r="C76" s="4">
        <f>CLA_Accounts!$C72</f>
        <v>0</v>
      </c>
      <c r="D76" s="4">
        <f>CLA_Accounts!$E72</f>
        <v>0</v>
      </c>
      <c r="E76" s="4">
        <f>CLA_Accounts!$F72</f>
        <v>0</v>
      </c>
      <c r="F76" s="23">
        <f>E76*CLA_Gegevens!$C$11</f>
        <v>0</v>
      </c>
      <c r="G76" s="24">
        <f>IF(CLA_Accounts!K72&gt;2020,CLA_Accounts!K72,0)</f>
        <v>0</v>
      </c>
      <c r="H76" s="25" t="str">
        <f t="shared" si="12"/>
        <v>no</v>
      </c>
      <c r="I76" s="4" t="str">
        <f>IF(AND($I$6&lt;CLA_Gegevens!$C$31,$I$6&lt;&gt;0),"yes","no")</f>
        <v>yes</v>
      </c>
      <c r="J76" s="26">
        <f t="shared" si="11"/>
        <v>0</v>
      </c>
      <c r="K76" s="4" t="str">
        <f>IF(AND($K$6&lt;CLA_Gegevens!$C$31,$K$6&lt;&gt;0),"yes","no")</f>
        <v>yes</v>
      </c>
      <c r="L76" s="26">
        <f t="shared" si="13"/>
        <v>0</v>
      </c>
      <c r="M76" s="4" t="str">
        <f>IF(AND($M$6&lt;CLA_Gegevens!$C$31,$M$6&lt;&gt;0),"yes","no")</f>
        <v>yes</v>
      </c>
      <c r="N76" s="26">
        <f t="shared" si="14"/>
        <v>0</v>
      </c>
      <c r="O76" s="4" t="str">
        <f>IF(AND($O$6&lt;CLA_Gegevens!$C$31,$O$6&lt;&gt;0),"yes","no")</f>
        <v>no</v>
      </c>
      <c r="P76" s="26">
        <f t="shared" si="15"/>
        <v>0</v>
      </c>
      <c r="Q76" s="4" t="str">
        <f>IF(AND($Q$6&lt;CLA_Gegevens!$C$31,$Q$6&lt;&gt;0),"yes","no")</f>
        <v>no</v>
      </c>
      <c r="R76" s="26">
        <f t="shared" si="16"/>
        <v>0</v>
      </c>
      <c r="S76" s="4">
        <f>CLA_Gegevens!$C$32-(COUNTIF(I76:Q76,"yes")*12)</f>
        <v>12</v>
      </c>
      <c r="T76" s="27">
        <f>$R76*(CLA_Berekeningen!$S76*CLA_Gegevens!$C$16)</f>
        <v>0</v>
      </c>
      <c r="U76" s="27">
        <f t="shared" si="19"/>
        <v>0</v>
      </c>
      <c r="V76" s="27">
        <f t="shared" si="17"/>
        <v>0</v>
      </c>
      <c r="W76" s="29">
        <f>$V76/CLA_Gegevens!$C$29</f>
        <v>0</v>
      </c>
      <c r="X76" s="28" t="str">
        <f>IF(H76="yes",ROUND(CLA_Gegevens!$C$5*CLA_Berekeningen!W76,0),"0")</f>
        <v>0</v>
      </c>
      <c r="Y76" s="44"/>
      <c r="Z76" s="74">
        <f t="shared" si="18"/>
        <v>0</v>
      </c>
      <c r="AA76" s="74">
        <f>$Z76+$Z76*CLA_Gegevens!$C$24</f>
        <v>0</v>
      </c>
      <c r="AB76" s="74">
        <f>$Z76+$Z76*CLA_Gegevens!$C$25</f>
        <v>0</v>
      </c>
      <c r="AC76" s="74">
        <f>$Z76+$Z76*CLA_Gegevens!$C$26</f>
        <v>0</v>
      </c>
      <c r="AD76" s="74">
        <f>$Z76+$Z76*CLA_Gegevens!$C$27</f>
        <v>0</v>
      </c>
      <c r="AE76" s="74">
        <f>$Z76+$Z76*CLA_Gegevens!$C$28</f>
        <v>0</v>
      </c>
    </row>
    <row r="77" spans="2:31" x14ac:dyDescent="0.55000000000000004">
      <c r="B77" s="4">
        <f>CLA_Accounts!$B73</f>
        <v>0</v>
      </c>
      <c r="C77" s="4">
        <f>CLA_Accounts!$C73</f>
        <v>0</v>
      </c>
      <c r="D77" s="4">
        <f>CLA_Accounts!$E73</f>
        <v>0</v>
      </c>
      <c r="E77" s="4">
        <f>CLA_Accounts!$F73</f>
        <v>0</v>
      </c>
      <c r="F77" s="23">
        <f>E77*CLA_Gegevens!$C$11</f>
        <v>0</v>
      </c>
      <c r="G77" s="24">
        <f>IF(CLA_Accounts!K73&gt;2020,CLA_Accounts!K73,0)</f>
        <v>0</v>
      </c>
      <c r="H77" s="25" t="str">
        <f t="shared" si="12"/>
        <v>no</v>
      </c>
      <c r="I77" s="4" t="str">
        <f>IF(AND($I$6&lt;CLA_Gegevens!$C$31,$I$6&lt;&gt;0),"yes","no")</f>
        <v>yes</v>
      </c>
      <c r="J77" s="26">
        <f t="shared" si="11"/>
        <v>0</v>
      </c>
      <c r="K77" s="4" t="str">
        <f>IF(AND($K$6&lt;CLA_Gegevens!$C$31,$K$6&lt;&gt;0),"yes","no")</f>
        <v>yes</v>
      </c>
      <c r="L77" s="26">
        <f t="shared" si="13"/>
        <v>0</v>
      </c>
      <c r="M77" s="4" t="str">
        <f>IF(AND($M$6&lt;CLA_Gegevens!$C$31,$M$6&lt;&gt;0),"yes","no")</f>
        <v>yes</v>
      </c>
      <c r="N77" s="26">
        <f t="shared" si="14"/>
        <v>0</v>
      </c>
      <c r="O77" s="4" t="str">
        <f>IF(AND($O$6&lt;CLA_Gegevens!$C$31,$O$6&lt;&gt;0),"yes","no")</f>
        <v>no</v>
      </c>
      <c r="P77" s="26">
        <f t="shared" si="15"/>
        <v>0</v>
      </c>
      <c r="Q77" s="4" t="str">
        <f>IF(AND($Q$6&lt;CLA_Gegevens!$C$31,$Q$6&lt;&gt;0),"yes","no")</f>
        <v>no</v>
      </c>
      <c r="R77" s="26">
        <f t="shared" si="16"/>
        <v>0</v>
      </c>
      <c r="S77" s="4">
        <f>CLA_Gegevens!$C$32-(COUNTIF(I77:Q77,"yes")*12)</f>
        <v>12</v>
      </c>
      <c r="T77" s="27">
        <f>$R77*(CLA_Berekeningen!$S77*CLA_Gegevens!$C$16)</f>
        <v>0</v>
      </c>
      <c r="U77" s="27">
        <f t="shared" si="19"/>
        <v>0</v>
      </c>
      <c r="V77" s="27">
        <f t="shared" si="17"/>
        <v>0</v>
      </c>
      <c r="W77" s="29">
        <f>$V77/CLA_Gegevens!$C$29</f>
        <v>0</v>
      </c>
      <c r="X77" s="28" t="str">
        <f>IF(H77="yes",ROUND(CLA_Gegevens!$C$5*CLA_Berekeningen!W77,0),"0")</f>
        <v>0</v>
      </c>
      <c r="Y77" s="44"/>
      <c r="Z77" s="74">
        <f t="shared" si="18"/>
        <v>0</v>
      </c>
      <c r="AA77" s="74">
        <f>$Z77+$Z77*CLA_Gegevens!$C$24</f>
        <v>0</v>
      </c>
      <c r="AB77" s="74">
        <f>$Z77+$Z77*CLA_Gegevens!$C$25</f>
        <v>0</v>
      </c>
      <c r="AC77" s="74">
        <f>$Z77+$Z77*CLA_Gegevens!$C$26</f>
        <v>0</v>
      </c>
      <c r="AD77" s="74">
        <f>$Z77+$Z77*CLA_Gegevens!$C$27</f>
        <v>0</v>
      </c>
      <c r="AE77" s="74">
        <f>$Z77+$Z77*CLA_Gegevens!$C$28</f>
        <v>0</v>
      </c>
    </row>
    <row r="78" spans="2:31" x14ac:dyDescent="0.55000000000000004">
      <c r="B78" s="4">
        <f>CLA_Accounts!$B74</f>
        <v>0</v>
      </c>
      <c r="C78" s="4">
        <f>CLA_Accounts!$C74</f>
        <v>0</v>
      </c>
      <c r="D78" s="4">
        <f>CLA_Accounts!$E74</f>
        <v>0</v>
      </c>
      <c r="E78" s="4">
        <f>CLA_Accounts!$F74</f>
        <v>0</v>
      </c>
      <c r="F78" s="23">
        <f>E78*CLA_Gegevens!$C$11</f>
        <v>0</v>
      </c>
      <c r="G78" s="24">
        <f>IF(CLA_Accounts!K74&gt;2020,CLA_Accounts!K74,0)</f>
        <v>0</v>
      </c>
      <c r="H78" s="25" t="str">
        <f t="shared" si="12"/>
        <v>no</v>
      </c>
      <c r="I78" s="4" t="str">
        <f>IF(AND($I$6&lt;CLA_Gegevens!$C$31,$I$6&lt;&gt;0),"yes","no")</f>
        <v>yes</v>
      </c>
      <c r="J78" s="26">
        <f t="shared" si="11"/>
        <v>0</v>
      </c>
      <c r="K78" s="4" t="str">
        <f>IF(AND($K$6&lt;CLA_Gegevens!$C$31,$K$6&lt;&gt;0),"yes","no")</f>
        <v>yes</v>
      </c>
      <c r="L78" s="26">
        <f t="shared" si="13"/>
        <v>0</v>
      </c>
      <c r="M78" s="4" t="str">
        <f>IF(AND($M$6&lt;CLA_Gegevens!$C$31,$M$6&lt;&gt;0),"yes","no")</f>
        <v>yes</v>
      </c>
      <c r="N78" s="26">
        <f t="shared" si="14"/>
        <v>0</v>
      </c>
      <c r="O78" s="4" t="str">
        <f>IF(AND($O$6&lt;CLA_Gegevens!$C$31,$O$6&lt;&gt;0),"yes","no")</f>
        <v>no</v>
      </c>
      <c r="P78" s="26">
        <f t="shared" si="15"/>
        <v>0</v>
      </c>
      <c r="Q78" s="4" t="str">
        <f>IF(AND($Q$6&lt;CLA_Gegevens!$C$31,$Q$6&lt;&gt;0),"yes","no")</f>
        <v>no</v>
      </c>
      <c r="R78" s="26">
        <f t="shared" si="16"/>
        <v>0</v>
      </c>
      <c r="S78" s="4">
        <f>CLA_Gegevens!$C$32-(COUNTIF(I78:Q78,"yes")*12)</f>
        <v>12</v>
      </c>
      <c r="T78" s="27">
        <f>$R78*(CLA_Berekeningen!$S78*CLA_Gegevens!$C$16)</f>
        <v>0</v>
      </c>
      <c r="U78" s="27">
        <f t="shared" si="19"/>
        <v>0</v>
      </c>
      <c r="V78" s="27">
        <f t="shared" si="17"/>
        <v>0</v>
      </c>
      <c r="W78" s="29">
        <f>$V78/CLA_Gegevens!$C$29</f>
        <v>0</v>
      </c>
      <c r="X78" s="28" t="str">
        <f>IF(H78="yes",ROUND(CLA_Gegevens!$C$5*CLA_Berekeningen!W78,0),"0")</f>
        <v>0</v>
      </c>
      <c r="Y78" s="44"/>
      <c r="Z78" s="74">
        <f t="shared" si="18"/>
        <v>0</v>
      </c>
      <c r="AA78" s="74">
        <f>$Z78+$Z78*CLA_Gegevens!$C$24</f>
        <v>0</v>
      </c>
      <c r="AB78" s="74">
        <f>$Z78+$Z78*CLA_Gegevens!$C$25</f>
        <v>0</v>
      </c>
      <c r="AC78" s="74">
        <f>$Z78+$Z78*CLA_Gegevens!$C$26</f>
        <v>0</v>
      </c>
      <c r="AD78" s="74">
        <f>$Z78+$Z78*CLA_Gegevens!$C$27</f>
        <v>0</v>
      </c>
      <c r="AE78" s="74">
        <f>$Z78+$Z78*CLA_Gegevens!$C$28</f>
        <v>0</v>
      </c>
    </row>
    <row r="79" spans="2:31" x14ac:dyDescent="0.55000000000000004">
      <c r="B79" s="4">
        <f>CLA_Accounts!$B75</f>
        <v>0</v>
      </c>
      <c r="C79" s="4">
        <f>CLA_Accounts!$C75</f>
        <v>0</v>
      </c>
      <c r="D79" s="4">
        <f>CLA_Accounts!$E75</f>
        <v>0</v>
      </c>
      <c r="E79" s="4">
        <f>CLA_Accounts!$F75</f>
        <v>0</v>
      </c>
      <c r="F79" s="23">
        <f>E79*CLA_Gegevens!$C$11</f>
        <v>0</v>
      </c>
      <c r="G79" s="24">
        <f>IF(CLA_Accounts!K75&gt;2020,CLA_Accounts!K75,0)</f>
        <v>0</v>
      </c>
      <c r="H79" s="25" t="str">
        <f t="shared" si="12"/>
        <v>no</v>
      </c>
      <c r="I79" s="4" t="str">
        <f>IF(AND($I$6&lt;CLA_Gegevens!$C$31,$I$6&lt;&gt;0),"yes","no")</f>
        <v>yes</v>
      </c>
      <c r="J79" s="26">
        <f t="shared" si="11"/>
        <v>0</v>
      </c>
      <c r="K79" s="4" t="str">
        <f>IF(AND($K$6&lt;CLA_Gegevens!$C$31,$K$6&lt;&gt;0),"yes","no")</f>
        <v>yes</v>
      </c>
      <c r="L79" s="26">
        <f t="shared" si="13"/>
        <v>0</v>
      </c>
      <c r="M79" s="4" t="str">
        <f>IF(AND($M$6&lt;CLA_Gegevens!$C$31,$M$6&lt;&gt;0),"yes","no")</f>
        <v>yes</v>
      </c>
      <c r="N79" s="26">
        <f t="shared" si="14"/>
        <v>0</v>
      </c>
      <c r="O79" s="4" t="str">
        <f>IF(AND($O$6&lt;CLA_Gegevens!$C$31,$O$6&lt;&gt;0),"yes","no")</f>
        <v>no</v>
      </c>
      <c r="P79" s="26">
        <f t="shared" si="15"/>
        <v>0</v>
      </c>
      <c r="Q79" s="4" t="str">
        <f>IF(AND($Q$6&lt;CLA_Gegevens!$C$31,$Q$6&lt;&gt;0),"yes","no")</f>
        <v>no</v>
      </c>
      <c r="R79" s="26">
        <f t="shared" si="16"/>
        <v>0</v>
      </c>
      <c r="S79" s="4">
        <f>CLA_Gegevens!$C$32-(COUNTIF(I79:Q79,"yes")*12)</f>
        <v>12</v>
      </c>
      <c r="T79" s="27">
        <f>$R79*(CLA_Berekeningen!$S79*CLA_Gegevens!$C$16)</f>
        <v>0</v>
      </c>
      <c r="U79" s="27">
        <f t="shared" si="19"/>
        <v>0</v>
      </c>
      <c r="V79" s="27">
        <f t="shared" si="17"/>
        <v>0</v>
      </c>
      <c r="W79" s="29">
        <f>$V79/CLA_Gegevens!$C$29</f>
        <v>0</v>
      </c>
      <c r="X79" s="28" t="str">
        <f>IF(H79="yes",ROUND(CLA_Gegevens!$C$5*CLA_Berekeningen!W79,0),"0")</f>
        <v>0</v>
      </c>
      <c r="Y79" s="44"/>
      <c r="Z79" s="74">
        <f t="shared" si="18"/>
        <v>0</v>
      </c>
      <c r="AA79" s="74">
        <f>$Z79+$Z79*CLA_Gegevens!$C$24</f>
        <v>0</v>
      </c>
      <c r="AB79" s="74">
        <f>$Z79+$Z79*CLA_Gegevens!$C$25</f>
        <v>0</v>
      </c>
      <c r="AC79" s="74">
        <f>$Z79+$Z79*CLA_Gegevens!$C$26</f>
        <v>0</v>
      </c>
      <c r="AD79" s="74">
        <f>$Z79+$Z79*CLA_Gegevens!$C$27</f>
        <v>0</v>
      </c>
      <c r="AE79" s="74">
        <f>$Z79+$Z79*CLA_Gegevens!$C$28</f>
        <v>0</v>
      </c>
    </row>
    <row r="80" spans="2:31" x14ac:dyDescent="0.55000000000000004">
      <c r="B80" s="4">
        <f>CLA_Accounts!$B76</f>
        <v>0</v>
      </c>
      <c r="C80" s="4">
        <f>CLA_Accounts!$C76</f>
        <v>0</v>
      </c>
      <c r="D80" s="4">
        <f>CLA_Accounts!$E76</f>
        <v>0</v>
      </c>
      <c r="E80" s="4">
        <f>CLA_Accounts!$F76</f>
        <v>0</v>
      </c>
      <c r="F80" s="23">
        <f>E80*CLA_Gegevens!$C$11</f>
        <v>0</v>
      </c>
      <c r="G80" s="24">
        <f>IF(CLA_Accounts!K76&gt;2020,CLA_Accounts!K76,0)</f>
        <v>0</v>
      </c>
      <c r="H80" s="25" t="str">
        <f t="shared" si="12"/>
        <v>no</v>
      </c>
      <c r="I80" s="4" t="str">
        <f>IF(AND($I$6&lt;CLA_Gegevens!$C$31,$I$6&lt;&gt;0),"yes","no")</f>
        <v>yes</v>
      </c>
      <c r="J80" s="26">
        <f t="shared" si="11"/>
        <v>0</v>
      </c>
      <c r="K80" s="4" t="str">
        <f>IF(AND($K$6&lt;CLA_Gegevens!$C$31,$K$6&lt;&gt;0),"yes","no")</f>
        <v>yes</v>
      </c>
      <c r="L80" s="26">
        <f t="shared" si="13"/>
        <v>0</v>
      </c>
      <c r="M80" s="4" t="str">
        <f>IF(AND($M$6&lt;CLA_Gegevens!$C$31,$M$6&lt;&gt;0),"yes","no")</f>
        <v>yes</v>
      </c>
      <c r="N80" s="26">
        <f t="shared" si="14"/>
        <v>0</v>
      </c>
      <c r="O80" s="4" t="str">
        <f>IF(AND($O$6&lt;CLA_Gegevens!$C$31,$O$6&lt;&gt;0),"yes","no")</f>
        <v>no</v>
      </c>
      <c r="P80" s="26">
        <f t="shared" si="15"/>
        <v>0</v>
      </c>
      <c r="Q80" s="4" t="str">
        <f>IF(AND($Q$6&lt;CLA_Gegevens!$C$31,$Q$6&lt;&gt;0),"yes","no")</f>
        <v>no</v>
      </c>
      <c r="R80" s="26">
        <f t="shared" si="16"/>
        <v>0</v>
      </c>
      <c r="S80" s="4">
        <f>CLA_Gegevens!$C$32-(COUNTIF(I80:Q80,"yes")*12)</f>
        <v>12</v>
      </c>
      <c r="T80" s="27">
        <f>$R80*(CLA_Berekeningen!$S80*CLA_Gegevens!$C$16)</f>
        <v>0</v>
      </c>
      <c r="U80" s="27">
        <f t="shared" si="19"/>
        <v>0</v>
      </c>
      <c r="V80" s="27">
        <f t="shared" si="17"/>
        <v>0</v>
      </c>
      <c r="W80" s="29">
        <f>$V80/CLA_Gegevens!$C$29</f>
        <v>0</v>
      </c>
      <c r="X80" s="28" t="str">
        <f>IF(H80="yes",ROUND(CLA_Gegevens!$C$5*CLA_Berekeningen!W80,0),"0")</f>
        <v>0</v>
      </c>
      <c r="Y80" s="44"/>
      <c r="Z80" s="74">
        <f t="shared" si="18"/>
        <v>0</v>
      </c>
      <c r="AA80" s="74">
        <f>$Z80+$Z80*CLA_Gegevens!$C$24</f>
        <v>0</v>
      </c>
      <c r="AB80" s="74">
        <f>$Z80+$Z80*CLA_Gegevens!$C$25</f>
        <v>0</v>
      </c>
      <c r="AC80" s="74">
        <f>$Z80+$Z80*CLA_Gegevens!$C$26</f>
        <v>0</v>
      </c>
      <c r="AD80" s="74">
        <f>$Z80+$Z80*CLA_Gegevens!$C$27</f>
        <v>0</v>
      </c>
      <c r="AE80" s="74">
        <f>$Z80+$Z80*CLA_Gegevens!$C$28</f>
        <v>0</v>
      </c>
    </row>
    <row r="81" spans="2:31" x14ac:dyDescent="0.55000000000000004">
      <c r="B81" s="4">
        <f>CLA_Accounts!$B77</f>
        <v>0</v>
      </c>
      <c r="C81" s="4">
        <f>CLA_Accounts!$C77</f>
        <v>0</v>
      </c>
      <c r="D81" s="4">
        <f>CLA_Accounts!$E77</f>
        <v>0</v>
      </c>
      <c r="E81" s="4">
        <f>CLA_Accounts!$F77</f>
        <v>0</v>
      </c>
      <c r="F81" s="23">
        <f>E81*CLA_Gegevens!$C$11</f>
        <v>0</v>
      </c>
      <c r="G81" s="24">
        <f>IF(CLA_Accounts!K77&gt;2020,CLA_Accounts!K77,0)</f>
        <v>0</v>
      </c>
      <c r="H81" s="25" t="str">
        <f t="shared" si="12"/>
        <v>no</v>
      </c>
      <c r="I81" s="4" t="str">
        <f>IF(AND($I$6&lt;CLA_Gegevens!$C$31,$I$6&lt;&gt;0),"yes","no")</f>
        <v>yes</v>
      </c>
      <c r="J81" s="26">
        <f t="shared" si="11"/>
        <v>0</v>
      </c>
      <c r="K81" s="4" t="str">
        <f>IF(AND($K$6&lt;CLA_Gegevens!$C$31,$K$6&lt;&gt;0),"yes","no")</f>
        <v>yes</v>
      </c>
      <c r="L81" s="26">
        <f t="shared" si="13"/>
        <v>0</v>
      </c>
      <c r="M81" s="4" t="str">
        <f>IF(AND($M$6&lt;CLA_Gegevens!$C$31,$M$6&lt;&gt;0),"yes","no")</f>
        <v>yes</v>
      </c>
      <c r="N81" s="26">
        <f t="shared" si="14"/>
        <v>0</v>
      </c>
      <c r="O81" s="4" t="str">
        <f>IF(AND($O$6&lt;CLA_Gegevens!$C$31,$O$6&lt;&gt;0),"yes","no")</f>
        <v>no</v>
      </c>
      <c r="P81" s="26">
        <f t="shared" si="15"/>
        <v>0</v>
      </c>
      <c r="Q81" s="4" t="str">
        <f>IF(AND($Q$6&lt;CLA_Gegevens!$C$31,$Q$6&lt;&gt;0),"yes","no")</f>
        <v>no</v>
      </c>
      <c r="R81" s="26">
        <f t="shared" si="16"/>
        <v>0</v>
      </c>
      <c r="S81" s="4">
        <f>CLA_Gegevens!$C$32-(COUNTIF(I81:Q81,"yes")*12)</f>
        <v>12</v>
      </c>
      <c r="T81" s="27">
        <f>$R81*(CLA_Berekeningen!$S81*CLA_Gegevens!$C$16)</f>
        <v>0</v>
      </c>
      <c r="U81" s="27">
        <f t="shared" si="19"/>
        <v>0</v>
      </c>
      <c r="V81" s="27">
        <f t="shared" si="17"/>
        <v>0</v>
      </c>
      <c r="W81" s="29">
        <f>$V81/CLA_Gegevens!$C$29</f>
        <v>0</v>
      </c>
      <c r="X81" s="28" t="str">
        <f>IF(H81="yes",ROUND(CLA_Gegevens!$C$5*CLA_Berekeningen!W81,0),"0")</f>
        <v>0</v>
      </c>
      <c r="Y81" s="44"/>
      <c r="Z81" s="74">
        <f t="shared" si="18"/>
        <v>0</v>
      </c>
      <c r="AA81" s="74">
        <f>$Z81+$Z81*CLA_Gegevens!$C$24</f>
        <v>0</v>
      </c>
      <c r="AB81" s="74">
        <f>$Z81+$Z81*CLA_Gegevens!$C$25</f>
        <v>0</v>
      </c>
      <c r="AC81" s="74">
        <f>$Z81+$Z81*CLA_Gegevens!$C$26</f>
        <v>0</v>
      </c>
      <c r="AD81" s="74">
        <f>$Z81+$Z81*CLA_Gegevens!$C$27</f>
        <v>0</v>
      </c>
      <c r="AE81" s="74">
        <f>$Z81+$Z81*CLA_Gegevens!$C$28</f>
        <v>0</v>
      </c>
    </row>
    <row r="82" spans="2:31" x14ac:dyDescent="0.55000000000000004">
      <c r="B82" s="4">
        <f>CLA_Accounts!$B78</f>
        <v>0</v>
      </c>
      <c r="C82" s="4">
        <f>CLA_Accounts!$C78</f>
        <v>0</v>
      </c>
      <c r="D82" s="4">
        <f>CLA_Accounts!$E78</f>
        <v>0</v>
      </c>
      <c r="E82" s="4">
        <f>CLA_Accounts!$F78</f>
        <v>0</v>
      </c>
      <c r="F82" s="23">
        <f>E82*CLA_Gegevens!$C$11</f>
        <v>0</v>
      </c>
      <c r="G82" s="24">
        <f>IF(CLA_Accounts!K78&gt;2020,CLA_Accounts!K78,0)</f>
        <v>0</v>
      </c>
      <c r="H82" s="25" t="str">
        <f t="shared" si="12"/>
        <v>no</v>
      </c>
      <c r="I82" s="4" t="str">
        <f>IF(AND($I$6&lt;CLA_Gegevens!$C$31,$I$6&lt;&gt;0),"yes","no")</f>
        <v>yes</v>
      </c>
      <c r="J82" s="26">
        <f t="shared" si="11"/>
        <v>0</v>
      </c>
      <c r="K82" s="4" t="str">
        <f>IF(AND($K$6&lt;CLA_Gegevens!$C$31,$K$6&lt;&gt;0),"yes","no")</f>
        <v>yes</v>
      </c>
      <c r="L82" s="26">
        <f t="shared" si="13"/>
        <v>0</v>
      </c>
      <c r="M82" s="4" t="str">
        <f>IF(AND($M$6&lt;CLA_Gegevens!$C$31,$M$6&lt;&gt;0),"yes","no")</f>
        <v>yes</v>
      </c>
      <c r="N82" s="26">
        <f t="shared" si="14"/>
        <v>0</v>
      </c>
      <c r="O82" s="4" t="str">
        <f>IF(AND($O$6&lt;CLA_Gegevens!$C$31,$O$6&lt;&gt;0),"yes","no")</f>
        <v>no</v>
      </c>
      <c r="P82" s="26">
        <f t="shared" si="15"/>
        <v>0</v>
      </c>
      <c r="Q82" s="4" t="str">
        <f>IF(AND($Q$6&lt;CLA_Gegevens!$C$31,$Q$6&lt;&gt;0),"yes","no")</f>
        <v>no</v>
      </c>
      <c r="R82" s="26">
        <f t="shared" si="16"/>
        <v>0</v>
      </c>
      <c r="S82" s="4">
        <f>CLA_Gegevens!$C$32-(COUNTIF(I82:Q82,"yes")*12)</f>
        <v>12</v>
      </c>
      <c r="T82" s="27">
        <f>$R82*(CLA_Berekeningen!$S82*CLA_Gegevens!$C$16)</f>
        <v>0</v>
      </c>
      <c r="U82" s="27">
        <f t="shared" si="19"/>
        <v>0</v>
      </c>
      <c r="V82" s="27">
        <f t="shared" si="17"/>
        <v>0</v>
      </c>
      <c r="W82" s="29">
        <f>$V82/CLA_Gegevens!$C$29</f>
        <v>0</v>
      </c>
      <c r="X82" s="28" t="str">
        <f>IF(H82="yes",ROUND(CLA_Gegevens!$C$5*CLA_Berekeningen!W82,0),"0")</f>
        <v>0</v>
      </c>
      <c r="Y82" s="44"/>
      <c r="Z82" s="74">
        <f t="shared" si="18"/>
        <v>0</v>
      </c>
      <c r="AA82" s="74">
        <f>$Z82+$Z82*CLA_Gegevens!$C$24</f>
        <v>0</v>
      </c>
      <c r="AB82" s="74">
        <f>$Z82+$Z82*CLA_Gegevens!$C$25</f>
        <v>0</v>
      </c>
      <c r="AC82" s="74">
        <f>$Z82+$Z82*CLA_Gegevens!$C$26</f>
        <v>0</v>
      </c>
      <c r="AD82" s="74">
        <f>$Z82+$Z82*CLA_Gegevens!$C$27</f>
        <v>0</v>
      </c>
      <c r="AE82" s="74">
        <f>$Z82+$Z82*CLA_Gegevens!$C$28</f>
        <v>0</v>
      </c>
    </row>
    <row r="83" spans="2:31" x14ac:dyDescent="0.55000000000000004">
      <c r="B83" s="4">
        <f>CLA_Accounts!$B79</f>
        <v>0</v>
      </c>
      <c r="C83" s="4">
        <f>CLA_Accounts!$C79</f>
        <v>0</v>
      </c>
      <c r="D83" s="4">
        <f>CLA_Accounts!$E79</f>
        <v>0</v>
      </c>
      <c r="E83" s="4">
        <f>CLA_Accounts!$F79</f>
        <v>0</v>
      </c>
      <c r="F83" s="23">
        <f>E83*CLA_Gegevens!$C$11</f>
        <v>0</v>
      </c>
      <c r="G83" s="24">
        <f>IF(CLA_Accounts!K79&gt;2020,CLA_Accounts!K79,0)</f>
        <v>0</v>
      </c>
      <c r="H83" s="25" t="str">
        <f t="shared" si="12"/>
        <v>no</v>
      </c>
      <c r="I83" s="4" t="str">
        <f>IF(AND($I$6&lt;CLA_Gegevens!$C$31,$I$6&lt;&gt;0),"yes","no")</f>
        <v>yes</v>
      </c>
      <c r="J83" s="26">
        <f t="shared" si="11"/>
        <v>0</v>
      </c>
      <c r="K83" s="4" t="str">
        <f>IF(AND($K$6&lt;CLA_Gegevens!$C$31,$K$6&lt;&gt;0),"yes","no")</f>
        <v>yes</v>
      </c>
      <c r="L83" s="26">
        <f t="shared" si="13"/>
        <v>0</v>
      </c>
      <c r="M83" s="4" t="str">
        <f>IF(AND($M$6&lt;CLA_Gegevens!$C$31,$M$6&lt;&gt;0),"yes","no")</f>
        <v>yes</v>
      </c>
      <c r="N83" s="26">
        <f t="shared" si="14"/>
        <v>0</v>
      </c>
      <c r="O83" s="4" t="str">
        <f>IF(AND($O$6&lt;CLA_Gegevens!$C$31,$O$6&lt;&gt;0),"yes","no")</f>
        <v>no</v>
      </c>
      <c r="P83" s="26">
        <f t="shared" si="15"/>
        <v>0</v>
      </c>
      <c r="Q83" s="4" t="str">
        <f>IF(AND($Q$6&lt;CLA_Gegevens!$C$31,$Q$6&lt;&gt;0),"yes","no")</f>
        <v>no</v>
      </c>
      <c r="R83" s="26">
        <f t="shared" si="16"/>
        <v>0</v>
      </c>
      <c r="S83" s="4">
        <f>CLA_Gegevens!$C$32-(COUNTIF(I83:Q83,"yes")*12)</f>
        <v>12</v>
      </c>
      <c r="T83" s="27">
        <f>$R83*(CLA_Berekeningen!$S83*CLA_Gegevens!$C$16)</f>
        <v>0</v>
      </c>
      <c r="U83" s="27">
        <f t="shared" si="19"/>
        <v>0</v>
      </c>
      <c r="V83" s="27">
        <f t="shared" si="17"/>
        <v>0</v>
      </c>
      <c r="W83" s="29">
        <f>$V83/CLA_Gegevens!$C$29</f>
        <v>0</v>
      </c>
      <c r="X83" s="28" t="str">
        <f>IF(H83="yes",ROUND(CLA_Gegevens!$C$5*CLA_Berekeningen!W83,0),"0")</f>
        <v>0</v>
      </c>
      <c r="Y83" s="44"/>
      <c r="Z83" s="74">
        <f t="shared" si="18"/>
        <v>0</v>
      </c>
      <c r="AA83" s="74">
        <f>$Z83+$Z83*CLA_Gegevens!$C$24</f>
        <v>0</v>
      </c>
      <c r="AB83" s="74">
        <f>$Z83+$Z83*CLA_Gegevens!$C$25</f>
        <v>0</v>
      </c>
      <c r="AC83" s="74">
        <f>$Z83+$Z83*CLA_Gegevens!$C$26</f>
        <v>0</v>
      </c>
      <c r="AD83" s="74">
        <f>$Z83+$Z83*CLA_Gegevens!$C$27</f>
        <v>0</v>
      </c>
      <c r="AE83" s="74">
        <f>$Z83+$Z83*CLA_Gegevens!$C$28</f>
        <v>0</v>
      </c>
    </row>
    <row r="84" spans="2:31" x14ac:dyDescent="0.55000000000000004">
      <c r="B84" s="4">
        <f>CLA_Accounts!$B80</f>
        <v>0</v>
      </c>
      <c r="C84" s="4">
        <f>CLA_Accounts!$C80</f>
        <v>0</v>
      </c>
      <c r="D84" s="4">
        <f>CLA_Accounts!$E80</f>
        <v>0</v>
      </c>
      <c r="E84" s="4">
        <f>CLA_Accounts!$F80</f>
        <v>0</v>
      </c>
      <c r="F84" s="23">
        <f>E84*CLA_Gegevens!$C$11</f>
        <v>0</v>
      </c>
      <c r="G84" s="24">
        <f>IF(CLA_Accounts!K80&gt;2020,CLA_Accounts!K80,0)</f>
        <v>0</v>
      </c>
      <c r="H84" s="25" t="str">
        <f t="shared" si="12"/>
        <v>no</v>
      </c>
      <c r="I84" s="4" t="str">
        <f>IF(AND($I$6&lt;CLA_Gegevens!$C$31,$I$6&lt;&gt;0),"yes","no")</f>
        <v>yes</v>
      </c>
      <c r="J84" s="26">
        <f t="shared" si="11"/>
        <v>0</v>
      </c>
      <c r="K84" s="4" t="str">
        <f>IF(AND($K$6&lt;CLA_Gegevens!$C$31,$K$6&lt;&gt;0),"yes","no")</f>
        <v>yes</v>
      </c>
      <c r="L84" s="26">
        <f t="shared" si="13"/>
        <v>0</v>
      </c>
      <c r="M84" s="4" t="str">
        <f>IF(AND($M$6&lt;CLA_Gegevens!$C$31,$M$6&lt;&gt;0),"yes","no")</f>
        <v>yes</v>
      </c>
      <c r="N84" s="26">
        <f t="shared" si="14"/>
        <v>0</v>
      </c>
      <c r="O84" s="4" t="str">
        <f>IF(AND($O$6&lt;CLA_Gegevens!$C$31,$O$6&lt;&gt;0),"yes","no")</f>
        <v>no</v>
      </c>
      <c r="P84" s="26">
        <f t="shared" si="15"/>
        <v>0</v>
      </c>
      <c r="Q84" s="4" t="str">
        <f>IF(AND($Q$6&lt;CLA_Gegevens!$C$31,$Q$6&lt;&gt;0),"yes","no")</f>
        <v>no</v>
      </c>
      <c r="R84" s="26">
        <f t="shared" si="16"/>
        <v>0</v>
      </c>
      <c r="S84" s="4">
        <f>CLA_Gegevens!$C$32-(COUNTIF(I84:Q84,"yes")*12)</f>
        <v>12</v>
      </c>
      <c r="T84" s="27">
        <f>$R84*(CLA_Berekeningen!$S84*CLA_Gegevens!$C$16)</f>
        <v>0</v>
      </c>
      <c r="U84" s="27">
        <f t="shared" si="19"/>
        <v>0</v>
      </c>
      <c r="V84" s="27">
        <f t="shared" si="17"/>
        <v>0</v>
      </c>
      <c r="W84" s="29">
        <f>$V84/CLA_Gegevens!$C$29</f>
        <v>0</v>
      </c>
      <c r="X84" s="28" t="str">
        <f>IF(H84="yes",ROUND(CLA_Gegevens!$C$5*CLA_Berekeningen!W84,0),"0")</f>
        <v>0</v>
      </c>
      <c r="Y84" s="44"/>
      <c r="Z84" s="74">
        <f t="shared" si="18"/>
        <v>0</v>
      </c>
      <c r="AA84" s="74">
        <f>$Z84+$Z84*CLA_Gegevens!$C$24</f>
        <v>0</v>
      </c>
      <c r="AB84" s="74">
        <f>$Z84+$Z84*CLA_Gegevens!$C$25</f>
        <v>0</v>
      </c>
      <c r="AC84" s="74">
        <f>$Z84+$Z84*CLA_Gegevens!$C$26</f>
        <v>0</v>
      </c>
      <c r="AD84" s="74">
        <f>$Z84+$Z84*CLA_Gegevens!$C$27</f>
        <v>0</v>
      </c>
      <c r="AE84" s="74">
        <f>$Z84+$Z84*CLA_Gegevens!$C$28</f>
        <v>0</v>
      </c>
    </row>
    <row r="85" spans="2:31" x14ac:dyDescent="0.55000000000000004">
      <c r="B85" s="4">
        <f>CLA_Accounts!$B81</f>
        <v>0</v>
      </c>
      <c r="C85" s="4">
        <f>CLA_Accounts!$C81</f>
        <v>0</v>
      </c>
      <c r="D85" s="4">
        <f>CLA_Accounts!$E81</f>
        <v>0</v>
      </c>
      <c r="E85" s="4">
        <f>CLA_Accounts!$F81</f>
        <v>0</v>
      </c>
      <c r="F85" s="23">
        <f>E85*CLA_Gegevens!$C$11</f>
        <v>0</v>
      </c>
      <c r="G85" s="24">
        <f>IF(CLA_Accounts!K81&gt;2020,CLA_Accounts!K81,0)</f>
        <v>0</v>
      </c>
      <c r="H85" s="25" t="str">
        <f t="shared" si="12"/>
        <v>no</v>
      </c>
      <c r="I85" s="4" t="str">
        <f>IF(AND($I$6&lt;CLA_Gegevens!$C$31,$I$6&lt;&gt;0),"yes","no")</f>
        <v>yes</v>
      </c>
      <c r="J85" s="26">
        <f t="shared" si="11"/>
        <v>0</v>
      </c>
      <c r="K85" s="4" t="str">
        <f>IF(AND($K$6&lt;CLA_Gegevens!$C$31,$K$6&lt;&gt;0),"yes","no")</f>
        <v>yes</v>
      </c>
      <c r="L85" s="26">
        <f t="shared" si="13"/>
        <v>0</v>
      </c>
      <c r="M85" s="4" t="str">
        <f>IF(AND($M$6&lt;CLA_Gegevens!$C$31,$M$6&lt;&gt;0),"yes","no")</f>
        <v>yes</v>
      </c>
      <c r="N85" s="26">
        <f t="shared" si="14"/>
        <v>0</v>
      </c>
      <c r="O85" s="4" t="str">
        <f>IF(AND($O$6&lt;CLA_Gegevens!$C$31,$O$6&lt;&gt;0),"yes","no")</f>
        <v>no</v>
      </c>
      <c r="P85" s="26">
        <f t="shared" si="15"/>
        <v>0</v>
      </c>
      <c r="Q85" s="4" t="str">
        <f>IF(AND($Q$6&lt;CLA_Gegevens!$C$31,$Q$6&lt;&gt;0),"yes","no")</f>
        <v>no</v>
      </c>
      <c r="R85" s="26">
        <f t="shared" si="16"/>
        <v>0</v>
      </c>
      <c r="S85" s="4">
        <f>CLA_Gegevens!$C$32-(COUNTIF(I85:Q85,"yes")*12)</f>
        <v>12</v>
      </c>
      <c r="T85" s="27">
        <f>$R85*(CLA_Berekeningen!$S85*CLA_Gegevens!$C$16)</f>
        <v>0</v>
      </c>
      <c r="U85" s="27">
        <f t="shared" si="19"/>
        <v>0</v>
      </c>
      <c r="V85" s="27">
        <f t="shared" si="17"/>
        <v>0</v>
      </c>
      <c r="W85" s="29">
        <f>$V85/CLA_Gegevens!$C$29</f>
        <v>0</v>
      </c>
      <c r="X85" s="28" t="str">
        <f>IF(H85="yes",ROUND(CLA_Gegevens!$C$5*CLA_Berekeningen!W85,0),"0")</f>
        <v>0</v>
      </c>
      <c r="Y85" s="44"/>
      <c r="Z85" s="74">
        <f t="shared" si="18"/>
        <v>0</v>
      </c>
      <c r="AA85" s="74">
        <f>$Z85+$Z85*CLA_Gegevens!$C$24</f>
        <v>0</v>
      </c>
      <c r="AB85" s="74">
        <f>$Z85+$Z85*CLA_Gegevens!$C$25</f>
        <v>0</v>
      </c>
      <c r="AC85" s="74">
        <f>$Z85+$Z85*CLA_Gegevens!$C$26</f>
        <v>0</v>
      </c>
      <c r="AD85" s="74">
        <f>$Z85+$Z85*CLA_Gegevens!$C$27</f>
        <v>0</v>
      </c>
      <c r="AE85" s="74">
        <f>$Z85+$Z85*CLA_Gegevens!$C$28</f>
        <v>0</v>
      </c>
    </row>
    <row r="86" spans="2:31" x14ac:dyDescent="0.55000000000000004">
      <c r="B86" s="4">
        <f>CLA_Accounts!$B82</f>
        <v>0</v>
      </c>
      <c r="C86" s="4">
        <f>CLA_Accounts!$C82</f>
        <v>0</v>
      </c>
      <c r="D86" s="4">
        <f>CLA_Accounts!$E82</f>
        <v>0</v>
      </c>
      <c r="E86" s="4">
        <f>CLA_Accounts!$F82</f>
        <v>0</v>
      </c>
      <c r="F86" s="23">
        <f>E86*CLA_Gegevens!$C$11</f>
        <v>0</v>
      </c>
      <c r="G86" s="24">
        <f>IF(CLA_Accounts!K82&gt;2020,CLA_Accounts!K82,0)</f>
        <v>0</v>
      </c>
      <c r="H86" s="25" t="str">
        <f t="shared" si="12"/>
        <v>no</v>
      </c>
      <c r="I86" s="4" t="str">
        <f>IF(AND($I$6&lt;CLA_Gegevens!$C$31,$I$6&lt;&gt;0),"yes","no")</f>
        <v>yes</v>
      </c>
      <c r="J86" s="26">
        <f t="shared" si="11"/>
        <v>0</v>
      </c>
      <c r="K86" s="4" t="str">
        <f>IF(AND($K$6&lt;CLA_Gegevens!$C$31,$K$6&lt;&gt;0),"yes","no")</f>
        <v>yes</v>
      </c>
      <c r="L86" s="26">
        <f t="shared" si="13"/>
        <v>0</v>
      </c>
      <c r="M86" s="4" t="str">
        <f>IF(AND($M$6&lt;CLA_Gegevens!$C$31,$M$6&lt;&gt;0),"yes","no")</f>
        <v>yes</v>
      </c>
      <c r="N86" s="26">
        <f t="shared" si="14"/>
        <v>0</v>
      </c>
      <c r="O86" s="4" t="str">
        <f>IF(AND($O$6&lt;CLA_Gegevens!$C$31,$O$6&lt;&gt;0),"yes","no")</f>
        <v>no</v>
      </c>
      <c r="P86" s="26">
        <f t="shared" si="15"/>
        <v>0</v>
      </c>
      <c r="Q86" s="4" t="str">
        <f>IF(AND($Q$6&lt;CLA_Gegevens!$C$31,$Q$6&lt;&gt;0),"yes","no")</f>
        <v>no</v>
      </c>
      <c r="R86" s="26">
        <f t="shared" si="16"/>
        <v>0</v>
      </c>
      <c r="S86" s="4">
        <f>CLA_Gegevens!$C$32-(COUNTIF(I86:Q86,"yes")*12)</f>
        <v>12</v>
      </c>
      <c r="T86" s="27">
        <f>$R86*(CLA_Berekeningen!$S86*CLA_Gegevens!$C$16)</f>
        <v>0</v>
      </c>
      <c r="U86" s="27">
        <f t="shared" si="19"/>
        <v>0</v>
      </c>
      <c r="V86" s="27">
        <f t="shared" si="17"/>
        <v>0</v>
      </c>
      <c r="W86" s="29">
        <f>$V86/CLA_Gegevens!$C$29</f>
        <v>0</v>
      </c>
      <c r="X86" s="28" t="str">
        <f>IF(H86="yes",ROUND(CLA_Gegevens!$C$5*CLA_Berekeningen!W86,0),"0")</f>
        <v>0</v>
      </c>
      <c r="Y86" s="44"/>
      <c r="Z86" s="74">
        <f t="shared" si="18"/>
        <v>0</v>
      </c>
      <c r="AA86" s="74">
        <f>$Z86+$Z86*CLA_Gegevens!$C$24</f>
        <v>0</v>
      </c>
      <c r="AB86" s="74">
        <f>$Z86+$Z86*CLA_Gegevens!$C$25</f>
        <v>0</v>
      </c>
      <c r="AC86" s="74">
        <f>$Z86+$Z86*CLA_Gegevens!$C$26</f>
        <v>0</v>
      </c>
      <c r="AD86" s="74">
        <f>$Z86+$Z86*CLA_Gegevens!$C$27</f>
        <v>0</v>
      </c>
      <c r="AE86" s="74">
        <f>$Z86+$Z86*CLA_Gegevens!$C$28</f>
        <v>0</v>
      </c>
    </row>
    <row r="87" spans="2:31" x14ac:dyDescent="0.55000000000000004">
      <c r="B87" s="4">
        <f>CLA_Accounts!$B83</f>
        <v>0</v>
      </c>
      <c r="C87" s="4">
        <f>CLA_Accounts!$C83</f>
        <v>0</v>
      </c>
      <c r="D87" s="4">
        <f>CLA_Accounts!$E83</f>
        <v>0</v>
      </c>
      <c r="E87" s="4">
        <f>CLA_Accounts!$F83</f>
        <v>0</v>
      </c>
      <c r="F87" s="23">
        <f>E87*CLA_Gegevens!$C$11</f>
        <v>0</v>
      </c>
      <c r="G87" s="24">
        <f>IF(CLA_Accounts!K83&gt;2020,CLA_Accounts!K83,0)</f>
        <v>0</v>
      </c>
      <c r="H87" s="25" t="str">
        <f t="shared" si="12"/>
        <v>no</v>
      </c>
      <c r="I87" s="4" t="str">
        <f>IF(AND($I$6&lt;CLA_Gegevens!$C$31,$I$6&lt;&gt;0),"yes","no")</f>
        <v>yes</v>
      </c>
      <c r="J87" s="26">
        <f t="shared" si="11"/>
        <v>0</v>
      </c>
      <c r="K87" s="4" t="str">
        <f>IF(AND($K$6&lt;CLA_Gegevens!$C$31,$K$6&lt;&gt;0),"yes","no")</f>
        <v>yes</v>
      </c>
      <c r="L87" s="26">
        <f t="shared" si="13"/>
        <v>0</v>
      </c>
      <c r="M87" s="4" t="str">
        <f>IF(AND($M$6&lt;CLA_Gegevens!$C$31,$M$6&lt;&gt;0),"yes","no")</f>
        <v>yes</v>
      </c>
      <c r="N87" s="26">
        <f t="shared" si="14"/>
        <v>0</v>
      </c>
      <c r="O87" s="4" t="str">
        <f>IF(AND($O$6&lt;CLA_Gegevens!$C$31,$O$6&lt;&gt;0),"yes","no")</f>
        <v>no</v>
      </c>
      <c r="P87" s="26">
        <f t="shared" si="15"/>
        <v>0</v>
      </c>
      <c r="Q87" s="4" t="str">
        <f>IF(AND($Q$6&lt;CLA_Gegevens!$C$31,$Q$6&lt;&gt;0),"yes","no")</f>
        <v>no</v>
      </c>
      <c r="R87" s="26">
        <f t="shared" si="16"/>
        <v>0</v>
      </c>
      <c r="S87" s="4">
        <f>CLA_Gegevens!$C$32-(COUNTIF(I87:Q87,"yes")*12)</f>
        <v>12</v>
      </c>
      <c r="T87" s="27">
        <f>$R87*(CLA_Berekeningen!$S87*CLA_Gegevens!$C$16)</f>
        <v>0</v>
      </c>
      <c r="U87" s="27">
        <f t="shared" si="19"/>
        <v>0</v>
      </c>
      <c r="V87" s="27">
        <f t="shared" si="17"/>
        <v>0</v>
      </c>
      <c r="W87" s="29">
        <f>$V87/CLA_Gegevens!$C$29</f>
        <v>0</v>
      </c>
      <c r="X87" s="28" t="str">
        <f>IF(H87="yes",ROUND(CLA_Gegevens!$C$5*CLA_Berekeningen!W87,0),"0")</f>
        <v>0</v>
      </c>
      <c r="Y87" s="44"/>
      <c r="Z87" s="74">
        <f t="shared" si="18"/>
        <v>0</v>
      </c>
      <c r="AA87" s="74">
        <f>$Z87+$Z87*CLA_Gegevens!$C$24</f>
        <v>0</v>
      </c>
      <c r="AB87" s="74">
        <f>$Z87+$Z87*CLA_Gegevens!$C$25</f>
        <v>0</v>
      </c>
      <c r="AC87" s="74">
        <f>$Z87+$Z87*CLA_Gegevens!$C$26</f>
        <v>0</v>
      </c>
      <c r="AD87" s="74">
        <f>$Z87+$Z87*CLA_Gegevens!$C$27</f>
        <v>0</v>
      </c>
      <c r="AE87" s="74">
        <f>$Z87+$Z87*CLA_Gegevens!$C$28</f>
        <v>0</v>
      </c>
    </row>
    <row r="88" spans="2:31" x14ac:dyDescent="0.55000000000000004">
      <c r="B88" s="4">
        <f>CLA_Accounts!$B84</f>
        <v>0</v>
      </c>
      <c r="C88" s="4">
        <f>CLA_Accounts!$C84</f>
        <v>0</v>
      </c>
      <c r="D88" s="4">
        <f>CLA_Accounts!$E84</f>
        <v>0</v>
      </c>
      <c r="E88" s="4">
        <f>CLA_Accounts!$F84</f>
        <v>0</v>
      </c>
      <c r="F88" s="23">
        <f>E88*CLA_Gegevens!$C$11</f>
        <v>0</v>
      </c>
      <c r="G88" s="24">
        <f>IF(CLA_Accounts!K84&gt;2020,CLA_Accounts!K84,0)</f>
        <v>0</v>
      </c>
      <c r="H88" s="25" t="str">
        <f t="shared" si="12"/>
        <v>no</v>
      </c>
      <c r="I88" s="4" t="str">
        <f>IF(AND($I$6&lt;CLA_Gegevens!$C$31,$I$6&lt;&gt;0),"yes","no")</f>
        <v>yes</v>
      </c>
      <c r="J88" s="26">
        <f t="shared" si="11"/>
        <v>0</v>
      </c>
      <c r="K88" s="4" t="str">
        <f>IF(AND($K$6&lt;CLA_Gegevens!$C$31,$K$6&lt;&gt;0),"yes","no")</f>
        <v>yes</v>
      </c>
      <c r="L88" s="26">
        <f t="shared" si="13"/>
        <v>0</v>
      </c>
      <c r="M88" s="4" t="str">
        <f>IF(AND($M$6&lt;CLA_Gegevens!$C$31,$M$6&lt;&gt;0),"yes","no")</f>
        <v>yes</v>
      </c>
      <c r="N88" s="26">
        <f t="shared" si="14"/>
        <v>0</v>
      </c>
      <c r="O88" s="4" t="str">
        <f>IF(AND($O$6&lt;CLA_Gegevens!$C$31,$O$6&lt;&gt;0),"yes","no")</f>
        <v>no</v>
      </c>
      <c r="P88" s="26">
        <f t="shared" si="15"/>
        <v>0</v>
      </c>
      <c r="Q88" s="4" t="str">
        <f>IF(AND($Q$6&lt;CLA_Gegevens!$C$31,$Q$6&lt;&gt;0),"yes","no")</f>
        <v>no</v>
      </c>
      <c r="R88" s="26">
        <f t="shared" si="16"/>
        <v>0</v>
      </c>
      <c r="S88" s="4">
        <f>CLA_Gegevens!$C$32-(COUNTIF(I88:Q88,"yes")*12)</f>
        <v>12</v>
      </c>
      <c r="T88" s="27">
        <f>$R88*(CLA_Berekeningen!$S88*CLA_Gegevens!$C$16)</f>
        <v>0</v>
      </c>
      <c r="U88" s="27">
        <f t="shared" si="19"/>
        <v>0</v>
      </c>
      <c r="V88" s="27">
        <f t="shared" si="17"/>
        <v>0</v>
      </c>
      <c r="W88" s="29">
        <f>$V88/CLA_Gegevens!$C$29</f>
        <v>0</v>
      </c>
      <c r="X88" s="28" t="str">
        <f>IF(H88="yes",ROUND(CLA_Gegevens!$C$5*CLA_Berekeningen!W88,0),"0")</f>
        <v>0</v>
      </c>
      <c r="Y88" s="44"/>
      <c r="Z88" s="74">
        <f t="shared" si="18"/>
        <v>0</v>
      </c>
      <c r="AA88" s="74">
        <f>$Z88+$Z88*CLA_Gegevens!$C$24</f>
        <v>0</v>
      </c>
      <c r="AB88" s="74">
        <f>$Z88+$Z88*CLA_Gegevens!$C$25</f>
        <v>0</v>
      </c>
      <c r="AC88" s="74">
        <f>$Z88+$Z88*CLA_Gegevens!$C$26</f>
        <v>0</v>
      </c>
      <c r="AD88" s="74">
        <f>$Z88+$Z88*CLA_Gegevens!$C$27</f>
        <v>0</v>
      </c>
      <c r="AE88" s="74">
        <f>$Z88+$Z88*CLA_Gegevens!$C$28</f>
        <v>0</v>
      </c>
    </row>
    <row r="89" spans="2:31" x14ac:dyDescent="0.55000000000000004">
      <c r="B89" s="4">
        <f>CLA_Accounts!$B85</f>
        <v>0</v>
      </c>
      <c r="C89" s="4">
        <f>CLA_Accounts!$C85</f>
        <v>0</v>
      </c>
      <c r="D89" s="4">
        <f>CLA_Accounts!$E85</f>
        <v>0</v>
      </c>
      <c r="E89" s="4">
        <f>CLA_Accounts!$F85</f>
        <v>0</v>
      </c>
      <c r="F89" s="23">
        <f>E89*CLA_Gegevens!$C$11</f>
        <v>0</v>
      </c>
      <c r="G89" s="24">
        <f>IF(CLA_Accounts!K85&gt;2020,CLA_Accounts!K85,0)</f>
        <v>0</v>
      </c>
      <c r="H89" s="25" t="str">
        <f t="shared" si="12"/>
        <v>no</v>
      </c>
      <c r="I89" s="4" t="str">
        <f>IF(AND($I$6&lt;CLA_Gegevens!$C$31,$I$6&lt;&gt;0),"yes","no")</f>
        <v>yes</v>
      </c>
      <c r="J89" s="26">
        <f t="shared" si="11"/>
        <v>0</v>
      </c>
      <c r="K89" s="4" t="str">
        <f>IF(AND($K$6&lt;CLA_Gegevens!$C$31,$K$6&lt;&gt;0),"yes","no")</f>
        <v>yes</v>
      </c>
      <c r="L89" s="26">
        <f t="shared" si="13"/>
        <v>0</v>
      </c>
      <c r="M89" s="4" t="str">
        <f>IF(AND($M$6&lt;CLA_Gegevens!$C$31,$M$6&lt;&gt;0),"yes","no")</f>
        <v>yes</v>
      </c>
      <c r="N89" s="26">
        <f t="shared" si="14"/>
        <v>0</v>
      </c>
      <c r="O89" s="4" t="str">
        <f>IF(AND($O$6&lt;CLA_Gegevens!$C$31,$O$6&lt;&gt;0),"yes","no")</f>
        <v>no</v>
      </c>
      <c r="P89" s="26">
        <f t="shared" si="15"/>
        <v>0</v>
      </c>
      <c r="Q89" s="4" t="str">
        <f>IF(AND($Q$6&lt;CLA_Gegevens!$C$31,$Q$6&lt;&gt;0),"yes","no")</f>
        <v>no</v>
      </c>
      <c r="R89" s="26">
        <f t="shared" si="16"/>
        <v>0</v>
      </c>
      <c r="S89" s="4">
        <f>CLA_Gegevens!$C$32-(COUNTIF(I89:Q89,"yes")*12)</f>
        <v>12</v>
      </c>
      <c r="T89" s="27">
        <f>$R89*(CLA_Berekeningen!$S89*CLA_Gegevens!$C$16)</f>
        <v>0</v>
      </c>
      <c r="U89" s="27">
        <f t="shared" si="19"/>
        <v>0</v>
      </c>
      <c r="V89" s="27">
        <f t="shared" si="17"/>
        <v>0</v>
      </c>
      <c r="W89" s="29">
        <f>$V89/CLA_Gegevens!$C$29</f>
        <v>0</v>
      </c>
      <c r="X89" s="28" t="str">
        <f>IF(H89="yes",ROUND(CLA_Gegevens!$C$5*CLA_Berekeningen!W89,0),"0")</f>
        <v>0</v>
      </c>
      <c r="Y89" s="44"/>
      <c r="Z89" s="74">
        <f t="shared" si="18"/>
        <v>0</v>
      </c>
      <c r="AA89" s="74">
        <f>$Z89+$Z89*CLA_Gegevens!$C$24</f>
        <v>0</v>
      </c>
      <c r="AB89" s="74">
        <f>$Z89+$Z89*CLA_Gegevens!$C$25</f>
        <v>0</v>
      </c>
      <c r="AC89" s="74">
        <f>$Z89+$Z89*CLA_Gegevens!$C$26</f>
        <v>0</v>
      </c>
      <c r="AD89" s="74">
        <f>$Z89+$Z89*CLA_Gegevens!$C$27</f>
        <v>0</v>
      </c>
      <c r="AE89" s="74">
        <f>$Z89+$Z89*CLA_Gegevens!$C$28</f>
        <v>0</v>
      </c>
    </row>
    <row r="90" spans="2:31" x14ac:dyDescent="0.55000000000000004">
      <c r="B90" s="4">
        <f>CLA_Accounts!$B86</f>
        <v>0</v>
      </c>
      <c r="C90" s="4">
        <f>CLA_Accounts!$C86</f>
        <v>0</v>
      </c>
      <c r="D90" s="4">
        <f>CLA_Accounts!$E86</f>
        <v>0</v>
      </c>
      <c r="E90" s="4">
        <f>CLA_Accounts!$F86</f>
        <v>0</v>
      </c>
      <c r="F90" s="23">
        <f>E90*CLA_Gegevens!$C$11</f>
        <v>0</v>
      </c>
      <c r="G90" s="24">
        <f>IF(CLA_Accounts!K86&gt;2020,CLA_Accounts!K86,0)</f>
        <v>0</v>
      </c>
      <c r="H90" s="25" t="str">
        <f t="shared" si="12"/>
        <v>no</v>
      </c>
      <c r="I90" s="4" t="str">
        <f>IF(AND($I$6&lt;CLA_Gegevens!$C$31,$I$6&lt;&gt;0),"yes","no")</f>
        <v>yes</v>
      </c>
      <c r="J90" s="26">
        <f t="shared" si="11"/>
        <v>0</v>
      </c>
      <c r="K90" s="4" t="str">
        <f>IF(AND($K$6&lt;CLA_Gegevens!$C$31,$K$6&lt;&gt;0),"yes","no")</f>
        <v>yes</v>
      </c>
      <c r="L90" s="26">
        <f t="shared" si="13"/>
        <v>0</v>
      </c>
      <c r="M90" s="4" t="str">
        <f>IF(AND($M$6&lt;CLA_Gegevens!$C$31,$M$6&lt;&gt;0),"yes","no")</f>
        <v>yes</v>
      </c>
      <c r="N90" s="26">
        <f t="shared" si="14"/>
        <v>0</v>
      </c>
      <c r="O90" s="4" t="str">
        <f>IF(AND($O$6&lt;CLA_Gegevens!$C$31,$O$6&lt;&gt;0),"yes","no")</f>
        <v>no</v>
      </c>
      <c r="P90" s="26">
        <f t="shared" si="15"/>
        <v>0</v>
      </c>
      <c r="Q90" s="4" t="str">
        <f>IF(AND($Q$6&lt;CLA_Gegevens!$C$31,$Q$6&lt;&gt;0),"yes","no")</f>
        <v>no</v>
      </c>
      <c r="R90" s="26">
        <f t="shared" si="16"/>
        <v>0</v>
      </c>
      <c r="S90" s="4">
        <f>CLA_Gegevens!$C$32-(COUNTIF(I90:Q90,"yes")*12)</f>
        <v>12</v>
      </c>
      <c r="T90" s="27">
        <f>$R90*(CLA_Berekeningen!$S90*CLA_Gegevens!$C$16)</f>
        <v>0</v>
      </c>
      <c r="U90" s="27">
        <f t="shared" si="19"/>
        <v>0</v>
      </c>
      <c r="V90" s="27">
        <f t="shared" si="17"/>
        <v>0</v>
      </c>
      <c r="W90" s="29">
        <f>$V90/CLA_Gegevens!$C$29</f>
        <v>0</v>
      </c>
      <c r="X90" s="28" t="str">
        <f>IF(H90="yes",ROUND(CLA_Gegevens!$C$5*CLA_Berekeningen!W90,0),"0")</f>
        <v>0</v>
      </c>
      <c r="Y90" s="44"/>
      <c r="Z90" s="74">
        <f t="shared" si="18"/>
        <v>0</v>
      </c>
      <c r="AA90" s="74">
        <f>$Z90+$Z90*CLA_Gegevens!$C$24</f>
        <v>0</v>
      </c>
      <c r="AB90" s="74">
        <f>$Z90+$Z90*CLA_Gegevens!$C$25</f>
        <v>0</v>
      </c>
      <c r="AC90" s="74">
        <f>$Z90+$Z90*CLA_Gegevens!$C$26</f>
        <v>0</v>
      </c>
      <c r="AD90" s="74">
        <f>$Z90+$Z90*CLA_Gegevens!$C$27</f>
        <v>0</v>
      </c>
      <c r="AE90" s="74">
        <f>$Z90+$Z90*CLA_Gegevens!$C$28</f>
        <v>0</v>
      </c>
    </row>
    <row r="91" spans="2:31" x14ac:dyDescent="0.55000000000000004">
      <c r="B91" s="4">
        <f>CLA_Accounts!$B87</f>
        <v>0</v>
      </c>
      <c r="C91" s="4">
        <f>CLA_Accounts!$C87</f>
        <v>0</v>
      </c>
      <c r="D91" s="4">
        <f>CLA_Accounts!$E87</f>
        <v>0</v>
      </c>
      <c r="E91" s="4">
        <f>CLA_Accounts!$F87</f>
        <v>0</v>
      </c>
      <c r="F91" s="23">
        <f>E91*CLA_Gegevens!$C$11</f>
        <v>0</v>
      </c>
      <c r="G91" s="24">
        <f>IF(CLA_Accounts!K87&gt;2020,CLA_Accounts!K87,0)</f>
        <v>0</v>
      </c>
      <c r="H91" s="25" t="str">
        <f t="shared" si="12"/>
        <v>no</v>
      </c>
      <c r="I91" s="4" t="str">
        <f>IF(AND($I$6&lt;CLA_Gegevens!$C$31,$I$6&lt;&gt;0),"yes","no")</f>
        <v>yes</v>
      </c>
      <c r="J91" s="26">
        <f t="shared" si="11"/>
        <v>0</v>
      </c>
      <c r="K91" s="4" t="str">
        <f>IF(AND($K$6&lt;CLA_Gegevens!$C$31,$K$6&lt;&gt;0),"yes","no")</f>
        <v>yes</v>
      </c>
      <c r="L91" s="26">
        <f t="shared" si="13"/>
        <v>0</v>
      </c>
      <c r="M91" s="4" t="str">
        <f>IF(AND($M$6&lt;CLA_Gegevens!$C$31,$M$6&lt;&gt;0),"yes","no")</f>
        <v>yes</v>
      </c>
      <c r="N91" s="26">
        <f t="shared" si="14"/>
        <v>0</v>
      </c>
      <c r="O91" s="4" t="str">
        <f>IF(AND($O$6&lt;CLA_Gegevens!$C$31,$O$6&lt;&gt;0),"yes","no")</f>
        <v>no</v>
      </c>
      <c r="P91" s="26">
        <f t="shared" si="15"/>
        <v>0</v>
      </c>
      <c r="Q91" s="4" t="str">
        <f>IF(AND($Q$6&lt;CLA_Gegevens!$C$31,$Q$6&lt;&gt;0),"yes","no")</f>
        <v>no</v>
      </c>
      <c r="R91" s="26">
        <f t="shared" si="16"/>
        <v>0</v>
      </c>
      <c r="S91" s="4">
        <f>CLA_Gegevens!$C$32-(COUNTIF(I91:Q91,"yes")*12)</f>
        <v>12</v>
      </c>
      <c r="T91" s="27">
        <f>$R91*(CLA_Berekeningen!$S91*CLA_Gegevens!$C$16)</f>
        <v>0</v>
      </c>
      <c r="U91" s="27">
        <f t="shared" si="19"/>
        <v>0</v>
      </c>
      <c r="V91" s="27">
        <f t="shared" si="17"/>
        <v>0</v>
      </c>
      <c r="W91" s="29">
        <f>$V91/CLA_Gegevens!$C$29</f>
        <v>0</v>
      </c>
      <c r="X91" s="28" t="str">
        <f>IF(H91="yes",ROUND(CLA_Gegevens!$C$5*CLA_Berekeningen!W91,0),"0")</f>
        <v>0</v>
      </c>
      <c r="Y91" s="44"/>
      <c r="Z91" s="74">
        <f t="shared" si="18"/>
        <v>0</v>
      </c>
      <c r="AA91" s="74">
        <f>$Z91+$Z91*CLA_Gegevens!$C$24</f>
        <v>0</v>
      </c>
      <c r="AB91" s="74">
        <f>$Z91+$Z91*CLA_Gegevens!$C$25</f>
        <v>0</v>
      </c>
      <c r="AC91" s="74">
        <f>$Z91+$Z91*CLA_Gegevens!$C$26</f>
        <v>0</v>
      </c>
      <c r="AD91" s="74">
        <f>$Z91+$Z91*CLA_Gegevens!$C$27</f>
        <v>0</v>
      </c>
      <c r="AE91" s="74">
        <f>$Z91+$Z91*CLA_Gegevens!$C$28</f>
        <v>0</v>
      </c>
    </row>
    <row r="92" spans="2:31" x14ac:dyDescent="0.55000000000000004">
      <c r="B92" s="4">
        <f>CLA_Accounts!$B88</f>
        <v>0</v>
      </c>
      <c r="C92" s="4">
        <f>CLA_Accounts!$C88</f>
        <v>0</v>
      </c>
      <c r="D92" s="4">
        <f>CLA_Accounts!$E88</f>
        <v>0</v>
      </c>
      <c r="E92" s="4">
        <f>CLA_Accounts!$F88</f>
        <v>0</v>
      </c>
      <c r="F92" s="23">
        <f>E92*CLA_Gegevens!$C$11</f>
        <v>0</v>
      </c>
      <c r="G92" s="24">
        <f>IF(CLA_Accounts!K88&gt;2020,CLA_Accounts!K88,0)</f>
        <v>0</v>
      </c>
      <c r="H92" s="25" t="str">
        <f t="shared" si="12"/>
        <v>no</v>
      </c>
      <c r="I92" s="4" t="str">
        <f>IF(AND($I$6&lt;CLA_Gegevens!$C$31,$I$6&lt;&gt;0),"yes","no")</f>
        <v>yes</v>
      </c>
      <c r="J92" s="26">
        <f t="shared" si="11"/>
        <v>0</v>
      </c>
      <c r="K92" s="4" t="str">
        <f>IF(AND($K$6&lt;CLA_Gegevens!$C$31,$K$6&lt;&gt;0),"yes","no")</f>
        <v>yes</v>
      </c>
      <c r="L92" s="26">
        <f t="shared" si="13"/>
        <v>0</v>
      </c>
      <c r="M92" s="4" t="str">
        <f>IF(AND($M$6&lt;CLA_Gegevens!$C$31,$M$6&lt;&gt;0),"yes","no")</f>
        <v>yes</v>
      </c>
      <c r="N92" s="26">
        <f t="shared" si="14"/>
        <v>0</v>
      </c>
      <c r="O92" s="4" t="str">
        <f>IF(AND($O$6&lt;CLA_Gegevens!$C$31,$O$6&lt;&gt;0),"yes","no")</f>
        <v>no</v>
      </c>
      <c r="P92" s="26">
        <f t="shared" si="15"/>
        <v>0</v>
      </c>
      <c r="Q92" s="4" t="str">
        <f>IF(AND($Q$6&lt;CLA_Gegevens!$C$31,$Q$6&lt;&gt;0),"yes","no")</f>
        <v>no</v>
      </c>
      <c r="R92" s="26">
        <f t="shared" si="16"/>
        <v>0</v>
      </c>
      <c r="S92" s="4">
        <f>CLA_Gegevens!$C$32-(COUNTIF(I92:Q92,"yes")*12)</f>
        <v>12</v>
      </c>
      <c r="T92" s="27">
        <f>$R92*(CLA_Berekeningen!$S92*CLA_Gegevens!$C$16)</f>
        <v>0</v>
      </c>
      <c r="U92" s="27">
        <f t="shared" si="19"/>
        <v>0</v>
      </c>
      <c r="V92" s="27">
        <f t="shared" si="17"/>
        <v>0</v>
      </c>
      <c r="W92" s="29">
        <f>$V92/CLA_Gegevens!$C$29</f>
        <v>0</v>
      </c>
      <c r="X92" s="28" t="str">
        <f>IF(H92="yes",ROUND(CLA_Gegevens!$C$5*CLA_Berekeningen!W92,0),"0")</f>
        <v>0</v>
      </c>
      <c r="Y92" s="44"/>
      <c r="Z92" s="74">
        <f t="shared" si="18"/>
        <v>0</v>
      </c>
      <c r="AA92" s="74">
        <f>$Z92+$Z92*CLA_Gegevens!$C$24</f>
        <v>0</v>
      </c>
      <c r="AB92" s="74">
        <f>$Z92+$Z92*CLA_Gegevens!$C$25</f>
        <v>0</v>
      </c>
      <c r="AC92" s="74">
        <f>$Z92+$Z92*CLA_Gegevens!$C$26</f>
        <v>0</v>
      </c>
      <c r="AD92" s="74">
        <f>$Z92+$Z92*CLA_Gegevens!$C$27</f>
        <v>0</v>
      </c>
      <c r="AE92" s="74">
        <f>$Z92+$Z92*CLA_Gegevens!$C$28</f>
        <v>0</v>
      </c>
    </row>
    <row r="93" spans="2:31" x14ac:dyDescent="0.55000000000000004">
      <c r="B93" s="4">
        <f>CLA_Accounts!$B89</f>
        <v>0</v>
      </c>
      <c r="C93" s="4">
        <f>CLA_Accounts!$C89</f>
        <v>0</v>
      </c>
      <c r="D93" s="4">
        <f>CLA_Accounts!$E89</f>
        <v>0</v>
      </c>
      <c r="E93" s="4">
        <f>CLA_Accounts!$F89</f>
        <v>0</v>
      </c>
      <c r="F93" s="23">
        <f>E93*CLA_Gegevens!$C$11</f>
        <v>0</v>
      </c>
      <c r="G93" s="24">
        <f>IF(CLA_Accounts!K89&gt;2020,CLA_Accounts!K89,0)</f>
        <v>0</v>
      </c>
      <c r="H93" s="25" t="str">
        <f t="shared" si="12"/>
        <v>no</v>
      </c>
      <c r="I93" s="4" t="str">
        <f>IF(AND($I$6&lt;CLA_Gegevens!$C$31,$I$6&lt;&gt;0),"yes","no")</f>
        <v>yes</v>
      </c>
      <c r="J93" s="26">
        <f t="shared" si="11"/>
        <v>0</v>
      </c>
      <c r="K93" s="4" t="str">
        <f>IF(AND($K$6&lt;CLA_Gegevens!$C$31,$K$6&lt;&gt;0),"yes","no")</f>
        <v>yes</v>
      </c>
      <c r="L93" s="26">
        <f t="shared" si="13"/>
        <v>0</v>
      </c>
      <c r="M93" s="4" t="str">
        <f>IF(AND($M$6&lt;CLA_Gegevens!$C$31,$M$6&lt;&gt;0),"yes","no")</f>
        <v>yes</v>
      </c>
      <c r="N93" s="26">
        <f t="shared" si="14"/>
        <v>0</v>
      </c>
      <c r="O93" s="4" t="str">
        <f>IF(AND($O$6&lt;CLA_Gegevens!$C$31,$O$6&lt;&gt;0),"yes","no")</f>
        <v>no</v>
      </c>
      <c r="P93" s="26">
        <f t="shared" si="15"/>
        <v>0</v>
      </c>
      <c r="Q93" s="4" t="str">
        <f>IF(AND($Q$6&lt;CLA_Gegevens!$C$31,$Q$6&lt;&gt;0),"yes","no")</f>
        <v>no</v>
      </c>
      <c r="R93" s="26">
        <f t="shared" si="16"/>
        <v>0</v>
      </c>
      <c r="S93" s="4">
        <f>CLA_Gegevens!$C$32-(COUNTIF(I93:Q93,"yes")*12)</f>
        <v>12</v>
      </c>
      <c r="T93" s="27">
        <f>$R93*(CLA_Berekeningen!$S93*CLA_Gegevens!$C$16)</f>
        <v>0</v>
      </c>
      <c r="U93" s="27">
        <f t="shared" si="19"/>
        <v>0</v>
      </c>
      <c r="V93" s="27">
        <f t="shared" si="17"/>
        <v>0</v>
      </c>
      <c r="W93" s="29">
        <f>$V93/CLA_Gegevens!$C$29</f>
        <v>0</v>
      </c>
      <c r="X93" s="28" t="str">
        <f>IF(H93="yes",ROUND(CLA_Gegevens!$C$5*CLA_Berekeningen!W93,0),"0")</f>
        <v>0</v>
      </c>
      <c r="Y93" s="44"/>
      <c r="Z93" s="74">
        <f t="shared" si="18"/>
        <v>0</v>
      </c>
      <c r="AA93" s="74">
        <f>$Z93+$Z93*CLA_Gegevens!$C$24</f>
        <v>0</v>
      </c>
      <c r="AB93" s="74">
        <f>$Z93+$Z93*CLA_Gegevens!$C$25</f>
        <v>0</v>
      </c>
      <c r="AC93" s="74">
        <f>$Z93+$Z93*CLA_Gegevens!$C$26</f>
        <v>0</v>
      </c>
      <c r="AD93" s="74">
        <f>$Z93+$Z93*CLA_Gegevens!$C$27</f>
        <v>0</v>
      </c>
      <c r="AE93" s="74">
        <f>$Z93+$Z93*CLA_Gegevens!$C$28</f>
        <v>0</v>
      </c>
    </row>
    <row r="94" spans="2:31" x14ac:dyDescent="0.55000000000000004">
      <c r="B94" s="4">
        <f>CLA_Accounts!$B90</f>
        <v>0</v>
      </c>
      <c r="C94" s="4">
        <f>CLA_Accounts!$C90</f>
        <v>0</v>
      </c>
      <c r="D94" s="4">
        <f>CLA_Accounts!$E90</f>
        <v>0</v>
      </c>
      <c r="E94" s="4">
        <f>CLA_Accounts!$F90</f>
        <v>0</v>
      </c>
      <c r="F94" s="23">
        <f>E94*CLA_Gegevens!$C$11</f>
        <v>0</v>
      </c>
      <c r="G94" s="24">
        <f>IF(CLA_Accounts!K90&gt;2020,CLA_Accounts!K90,0)</f>
        <v>0</v>
      </c>
      <c r="H94" s="25" t="str">
        <f t="shared" si="12"/>
        <v>no</v>
      </c>
      <c r="I94" s="4" t="str">
        <f>IF(AND($I$6&lt;CLA_Gegevens!$C$31,$I$6&lt;&gt;0),"yes","no")</f>
        <v>yes</v>
      </c>
      <c r="J94" s="26">
        <f t="shared" si="11"/>
        <v>0</v>
      </c>
      <c r="K94" s="4" t="str">
        <f>IF(AND($K$6&lt;CLA_Gegevens!$C$31,$K$6&lt;&gt;0),"yes","no")</f>
        <v>yes</v>
      </c>
      <c r="L94" s="26">
        <f t="shared" si="13"/>
        <v>0</v>
      </c>
      <c r="M94" s="4" t="str">
        <f>IF(AND($M$6&lt;CLA_Gegevens!$C$31,$M$6&lt;&gt;0),"yes","no")</f>
        <v>yes</v>
      </c>
      <c r="N94" s="26">
        <f t="shared" si="14"/>
        <v>0</v>
      </c>
      <c r="O94" s="4" t="str">
        <f>IF(AND($O$6&lt;CLA_Gegevens!$C$31,$O$6&lt;&gt;0),"yes","no")</f>
        <v>no</v>
      </c>
      <c r="P94" s="26">
        <f t="shared" si="15"/>
        <v>0</v>
      </c>
      <c r="Q94" s="4" t="str">
        <f>IF(AND($Q$6&lt;CLA_Gegevens!$C$31,$Q$6&lt;&gt;0),"yes","no")</f>
        <v>no</v>
      </c>
      <c r="R94" s="26">
        <f t="shared" si="16"/>
        <v>0</v>
      </c>
      <c r="S94" s="4">
        <f>CLA_Gegevens!$C$32-(COUNTIF(I94:Q94,"yes")*12)</f>
        <v>12</v>
      </c>
      <c r="T94" s="27">
        <f>$R94*(CLA_Berekeningen!$S94*CLA_Gegevens!$C$16)</f>
        <v>0</v>
      </c>
      <c r="U94" s="27">
        <f t="shared" si="19"/>
        <v>0</v>
      </c>
      <c r="V94" s="27">
        <f t="shared" si="17"/>
        <v>0</v>
      </c>
      <c r="W94" s="29">
        <f>$V94/CLA_Gegevens!$C$29</f>
        <v>0</v>
      </c>
      <c r="X94" s="28" t="str">
        <f>IF(H94="yes",ROUND(CLA_Gegevens!$C$5*CLA_Berekeningen!W94,0),"0")</f>
        <v>0</v>
      </c>
      <c r="Y94" s="44"/>
      <c r="Z94" s="74">
        <f t="shared" si="18"/>
        <v>0</v>
      </c>
      <c r="AA94" s="74">
        <f>$Z94+$Z94*CLA_Gegevens!$C$24</f>
        <v>0</v>
      </c>
      <c r="AB94" s="74">
        <f>$Z94+$Z94*CLA_Gegevens!$C$25</f>
        <v>0</v>
      </c>
      <c r="AC94" s="74">
        <f>$Z94+$Z94*CLA_Gegevens!$C$26</f>
        <v>0</v>
      </c>
      <c r="AD94" s="74">
        <f>$Z94+$Z94*CLA_Gegevens!$C$27</f>
        <v>0</v>
      </c>
      <c r="AE94" s="74">
        <f>$Z94+$Z94*CLA_Gegevens!$C$28</f>
        <v>0</v>
      </c>
    </row>
    <row r="95" spans="2:31" x14ac:dyDescent="0.55000000000000004">
      <c r="B95" s="4">
        <f>CLA_Accounts!$B91</f>
        <v>0</v>
      </c>
      <c r="C95" s="4">
        <f>CLA_Accounts!$C91</f>
        <v>0</v>
      </c>
      <c r="D95" s="4">
        <f>CLA_Accounts!$E91</f>
        <v>0</v>
      </c>
      <c r="E95" s="4">
        <f>CLA_Accounts!$F91</f>
        <v>0</v>
      </c>
      <c r="F95" s="23">
        <f>E95*CLA_Gegevens!$C$11</f>
        <v>0</v>
      </c>
      <c r="G95" s="24">
        <f>IF(CLA_Accounts!K91&gt;2020,CLA_Accounts!K91,0)</f>
        <v>0</v>
      </c>
      <c r="H95" s="25" t="str">
        <f t="shared" si="12"/>
        <v>no</v>
      </c>
      <c r="I95" s="4" t="str">
        <f>IF(AND($I$6&lt;CLA_Gegevens!$C$31,$I$6&lt;&gt;0),"yes","no")</f>
        <v>yes</v>
      </c>
      <c r="J95" s="26">
        <f t="shared" si="11"/>
        <v>0</v>
      </c>
      <c r="K95" s="4" t="str">
        <f>IF(AND($K$6&lt;CLA_Gegevens!$C$31,$K$6&lt;&gt;0),"yes","no")</f>
        <v>yes</v>
      </c>
      <c r="L95" s="26">
        <f t="shared" si="13"/>
        <v>0</v>
      </c>
      <c r="M95" s="4" t="str">
        <f>IF(AND($M$6&lt;CLA_Gegevens!$C$31,$M$6&lt;&gt;0),"yes","no")</f>
        <v>yes</v>
      </c>
      <c r="N95" s="26">
        <f t="shared" si="14"/>
        <v>0</v>
      </c>
      <c r="O95" s="4" t="str">
        <f>IF(AND($O$6&lt;CLA_Gegevens!$C$31,$O$6&lt;&gt;0),"yes","no")</f>
        <v>no</v>
      </c>
      <c r="P95" s="26">
        <f t="shared" si="15"/>
        <v>0</v>
      </c>
      <c r="Q95" s="4" t="str">
        <f>IF(AND($Q$6&lt;CLA_Gegevens!$C$31,$Q$6&lt;&gt;0),"yes","no")</f>
        <v>no</v>
      </c>
      <c r="R95" s="26">
        <f t="shared" si="16"/>
        <v>0</v>
      </c>
      <c r="S95" s="4">
        <f>CLA_Gegevens!$C$32-(COUNTIF(I95:Q95,"yes")*12)</f>
        <v>12</v>
      </c>
      <c r="T95" s="27">
        <f>$R95*(CLA_Berekeningen!$S95*CLA_Gegevens!$C$16)</f>
        <v>0</v>
      </c>
      <c r="U95" s="27">
        <f t="shared" si="19"/>
        <v>0</v>
      </c>
      <c r="V95" s="27">
        <f t="shared" si="17"/>
        <v>0</v>
      </c>
      <c r="W95" s="29">
        <f>$V95/CLA_Gegevens!$C$29</f>
        <v>0</v>
      </c>
      <c r="X95" s="28" t="str">
        <f>IF(H95="yes",ROUND(CLA_Gegevens!$C$5*CLA_Berekeningen!W95,0),"0")</f>
        <v>0</v>
      </c>
      <c r="Y95" s="44"/>
      <c r="Z95" s="74">
        <f t="shared" si="18"/>
        <v>0</v>
      </c>
      <c r="AA95" s="74">
        <f>$Z95+$Z95*CLA_Gegevens!$C$24</f>
        <v>0</v>
      </c>
      <c r="AB95" s="74">
        <f>$Z95+$Z95*CLA_Gegevens!$C$25</f>
        <v>0</v>
      </c>
      <c r="AC95" s="74">
        <f>$Z95+$Z95*CLA_Gegevens!$C$26</f>
        <v>0</v>
      </c>
      <c r="AD95" s="74">
        <f>$Z95+$Z95*CLA_Gegevens!$C$27</f>
        <v>0</v>
      </c>
      <c r="AE95" s="74">
        <f>$Z95+$Z95*CLA_Gegevens!$C$28</f>
        <v>0</v>
      </c>
    </row>
    <row r="96" spans="2:31" x14ac:dyDescent="0.55000000000000004">
      <c r="B96" s="4">
        <f>CLA_Accounts!$B92</f>
        <v>0</v>
      </c>
      <c r="C96" s="4">
        <f>CLA_Accounts!$C92</f>
        <v>0</v>
      </c>
      <c r="D96" s="4">
        <f>CLA_Accounts!$E92</f>
        <v>0</v>
      </c>
      <c r="E96" s="4">
        <f>CLA_Accounts!$F92</f>
        <v>0</v>
      </c>
      <c r="F96" s="23">
        <f>E96*CLA_Gegevens!$C$11</f>
        <v>0</v>
      </c>
      <c r="G96" s="24">
        <f>IF(CLA_Accounts!K92&gt;2020,CLA_Accounts!K92,0)</f>
        <v>0</v>
      </c>
      <c r="H96" s="25" t="str">
        <f t="shared" si="12"/>
        <v>no</v>
      </c>
      <c r="I96" s="4" t="str">
        <f>IF(AND($I$6&lt;CLA_Gegevens!$C$31,$I$6&lt;&gt;0),"yes","no")</f>
        <v>yes</v>
      </c>
      <c r="J96" s="26">
        <f t="shared" si="11"/>
        <v>0</v>
      </c>
      <c r="K96" s="4" t="str">
        <f>IF(AND($K$6&lt;CLA_Gegevens!$C$31,$K$6&lt;&gt;0),"yes","no")</f>
        <v>yes</v>
      </c>
      <c r="L96" s="26">
        <f t="shared" si="13"/>
        <v>0</v>
      </c>
      <c r="M96" s="4" t="str">
        <f>IF(AND($M$6&lt;CLA_Gegevens!$C$31,$M$6&lt;&gt;0),"yes","no")</f>
        <v>yes</v>
      </c>
      <c r="N96" s="26">
        <f t="shared" si="14"/>
        <v>0</v>
      </c>
      <c r="O96" s="4" t="str">
        <f>IF(AND($O$6&lt;CLA_Gegevens!$C$31,$O$6&lt;&gt;0),"yes","no")</f>
        <v>no</v>
      </c>
      <c r="P96" s="26">
        <f t="shared" si="15"/>
        <v>0</v>
      </c>
      <c r="Q96" s="4" t="str">
        <f>IF(AND($Q$6&lt;CLA_Gegevens!$C$31,$Q$6&lt;&gt;0),"yes","no")</f>
        <v>no</v>
      </c>
      <c r="R96" s="26">
        <f t="shared" si="16"/>
        <v>0</v>
      </c>
      <c r="S96" s="4">
        <f>CLA_Gegevens!$C$32-(COUNTIF(I96:Q96,"yes")*12)</f>
        <v>12</v>
      </c>
      <c r="T96" s="27">
        <f>$R96*(CLA_Berekeningen!$S96*CLA_Gegevens!$C$16)</f>
        <v>0</v>
      </c>
      <c r="U96" s="27">
        <f t="shared" si="19"/>
        <v>0</v>
      </c>
      <c r="V96" s="27">
        <f t="shared" si="17"/>
        <v>0</v>
      </c>
      <c r="W96" s="29">
        <f>$V96/CLA_Gegevens!$C$29</f>
        <v>0</v>
      </c>
      <c r="X96" s="28" t="str">
        <f>IF(H96="yes",ROUND(CLA_Gegevens!$C$5*CLA_Berekeningen!W96,0),"0")</f>
        <v>0</v>
      </c>
      <c r="Y96" s="44"/>
      <c r="Z96" s="74">
        <f t="shared" si="18"/>
        <v>0</v>
      </c>
      <c r="AA96" s="74">
        <f>$Z96+$Z96*CLA_Gegevens!$C$24</f>
        <v>0</v>
      </c>
      <c r="AB96" s="74">
        <f>$Z96+$Z96*CLA_Gegevens!$C$25</f>
        <v>0</v>
      </c>
      <c r="AC96" s="74">
        <f>$Z96+$Z96*CLA_Gegevens!$C$26</f>
        <v>0</v>
      </c>
      <c r="AD96" s="74">
        <f>$Z96+$Z96*CLA_Gegevens!$C$27</f>
        <v>0</v>
      </c>
      <c r="AE96" s="74">
        <f>$Z96+$Z96*CLA_Gegevens!$C$28</f>
        <v>0</v>
      </c>
    </row>
    <row r="97" spans="2:31" x14ac:dyDescent="0.55000000000000004">
      <c r="B97" s="4">
        <f>CLA_Accounts!$B93</f>
        <v>0</v>
      </c>
      <c r="C97" s="4">
        <f>CLA_Accounts!$C93</f>
        <v>0</v>
      </c>
      <c r="D97" s="4">
        <f>CLA_Accounts!$E93</f>
        <v>0</v>
      </c>
      <c r="E97" s="4">
        <f>CLA_Accounts!$F93</f>
        <v>0</v>
      </c>
      <c r="F97" s="23">
        <f>E97*CLA_Gegevens!$C$11</f>
        <v>0</v>
      </c>
      <c r="G97" s="24">
        <f>IF(CLA_Accounts!K93&gt;2020,CLA_Accounts!K93,0)</f>
        <v>0</v>
      </c>
      <c r="H97" s="25" t="str">
        <f t="shared" si="12"/>
        <v>no</v>
      </c>
      <c r="I97" s="4" t="str">
        <f>IF(AND($I$6&lt;CLA_Gegevens!$C$31,$I$6&lt;&gt;0),"yes","no")</f>
        <v>yes</v>
      </c>
      <c r="J97" s="26">
        <f t="shared" si="11"/>
        <v>0</v>
      </c>
      <c r="K97" s="4" t="str">
        <f>IF(AND($K$6&lt;CLA_Gegevens!$C$31,$K$6&lt;&gt;0),"yes","no")</f>
        <v>yes</v>
      </c>
      <c r="L97" s="26">
        <f t="shared" si="13"/>
        <v>0</v>
      </c>
      <c r="M97" s="4" t="str">
        <f>IF(AND($M$6&lt;CLA_Gegevens!$C$31,$M$6&lt;&gt;0),"yes","no")</f>
        <v>yes</v>
      </c>
      <c r="N97" s="26">
        <f t="shared" si="14"/>
        <v>0</v>
      </c>
      <c r="O97" s="4" t="str">
        <f>IF(AND($O$6&lt;CLA_Gegevens!$C$31,$O$6&lt;&gt;0),"yes","no")</f>
        <v>no</v>
      </c>
      <c r="P97" s="26">
        <f t="shared" si="15"/>
        <v>0</v>
      </c>
      <c r="Q97" s="4" t="str">
        <f>IF(AND($Q$6&lt;CLA_Gegevens!$C$31,$Q$6&lt;&gt;0),"yes","no")</f>
        <v>no</v>
      </c>
      <c r="R97" s="26">
        <f t="shared" si="16"/>
        <v>0</v>
      </c>
      <c r="S97" s="4">
        <f>CLA_Gegevens!$C$32-(COUNTIF(I97:Q97,"yes")*12)</f>
        <v>12</v>
      </c>
      <c r="T97" s="27">
        <f>$R97*(CLA_Berekeningen!$S97*CLA_Gegevens!$C$16)</f>
        <v>0</v>
      </c>
      <c r="U97" s="27">
        <f t="shared" si="19"/>
        <v>0</v>
      </c>
      <c r="V97" s="27">
        <f t="shared" si="17"/>
        <v>0</v>
      </c>
      <c r="W97" s="29">
        <f>$V97/CLA_Gegevens!$C$29</f>
        <v>0</v>
      </c>
      <c r="X97" s="28" t="str">
        <f>IF(H97="yes",ROUND(CLA_Gegevens!$C$5*CLA_Berekeningen!W97,0),"0")</f>
        <v>0</v>
      </c>
      <c r="Y97" s="44"/>
      <c r="Z97" s="74">
        <f t="shared" si="18"/>
        <v>0</v>
      </c>
      <c r="AA97" s="74">
        <f>$Z97+$Z97*CLA_Gegevens!$C$24</f>
        <v>0</v>
      </c>
      <c r="AB97" s="74">
        <f>$Z97+$Z97*CLA_Gegevens!$C$25</f>
        <v>0</v>
      </c>
      <c r="AC97" s="74">
        <f>$Z97+$Z97*CLA_Gegevens!$C$26</f>
        <v>0</v>
      </c>
      <c r="AD97" s="74">
        <f>$Z97+$Z97*CLA_Gegevens!$C$27</f>
        <v>0</v>
      </c>
      <c r="AE97" s="74">
        <f>$Z97+$Z97*CLA_Gegevens!$C$28</f>
        <v>0</v>
      </c>
    </row>
    <row r="98" spans="2:31" x14ac:dyDescent="0.55000000000000004">
      <c r="B98" s="4">
        <f>CLA_Accounts!$B94</f>
        <v>0</v>
      </c>
      <c r="C98" s="4">
        <f>CLA_Accounts!$C94</f>
        <v>0</v>
      </c>
      <c r="D98" s="4">
        <f>CLA_Accounts!$E94</f>
        <v>0</v>
      </c>
      <c r="E98" s="4">
        <f>CLA_Accounts!$F94</f>
        <v>0</v>
      </c>
      <c r="F98" s="23">
        <f>E98*CLA_Gegevens!$C$11</f>
        <v>0</v>
      </c>
      <c r="G98" s="24">
        <f>IF(CLA_Accounts!K94&gt;2020,CLA_Accounts!K94,0)</f>
        <v>0</v>
      </c>
      <c r="H98" s="25" t="str">
        <f t="shared" si="12"/>
        <v>no</v>
      </c>
      <c r="I98" s="4" t="str">
        <f>IF(AND($I$6&lt;CLA_Gegevens!$C$31,$I$6&lt;&gt;0),"yes","no")</f>
        <v>yes</v>
      </c>
      <c r="J98" s="26">
        <f t="shared" si="11"/>
        <v>0</v>
      </c>
      <c r="K98" s="4" t="str">
        <f>IF(AND($K$6&lt;CLA_Gegevens!$C$31,$K$6&lt;&gt;0),"yes","no")</f>
        <v>yes</v>
      </c>
      <c r="L98" s="26">
        <f t="shared" si="13"/>
        <v>0</v>
      </c>
      <c r="M98" s="4" t="str">
        <f>IF(AND($M$6&lt;CLA_Gegevens!$C$31,$M$6&lt;&gt;0),"yes","no")</f>
        <v>yes</v>
      </c>
      <c r="N98" s="26">
        <f t="shared" si="14"/>
        <v>0</v>
      </c>
      <c r="O98" s="4" t="str">
        <f>IF(AND($O$6&lt;CLA_Gegevens!$C$31,$O$6&lt;&gt;0),"yes","no")</f>
        <v>no</v>
      </c>
      <c r="P98" s="26">
        <f t="shared" si="15"/>
        <v>0</v>
      </c>
      <c r="Q98" s="4" t="str">
        <f>IF(AND($Q$6&lt;CLA_Gegevens!$C$31,$Q$6&lt;&gt;0),"yes","no")</f>
        <v>no</v>
      </c>
      <c r="R98" s="26">
        <f t="shared" si="16"/>
        <v>0</v>
      </c>
      <c r="S98" s="4">
        <f>CLA_Gegevens!$C$32-(COUNTIF(I98:Q98,"yes")*12)</f>
        <v>12</v>
      </c>
      <c r="T98" s="27">
        <f>$R98*(CLA_Berekeningen!$S98*CLA_Gegevens!$C$16)</f>
        <v>0</v>
      </c>
      <c r="U98" s="27">
        <f t="shared" si="19"/>
        <v>0</v>
      </c>
      <c r="V98" s="27">
        <f t="shared" si="17"/>
        <v>0</v>
      </c>
      <c r="W98" s="29">
        <f>$V98/CLA_Gegevens!$C$29</f>
        <v>0</v>
      </c>
      <c r="X98" s="28" t="str">
        <f>IF(H98="yes",ROUND(CLA_Gegevens!$C$5*CLA_Berekeningen!W98,0),"0")</f>
        <v>0</v>
      </c>
      <c r="Y98" s="44"/>
      <c r="Z98" s="74">
        <f t="shared" si="18"/>
        <v>0</v>
      </c>
      <c r="AA98" s="74">
        <f>$Z98+$Z98*CLA_Gegevens!$C$24</f>
        <v>0</v>
      </c>
      <c r="AB98" s="74">
        <f>$Z98+$Z98*CLA_Gegevens!$C$25</f>
        <v>0</v>
      </c>
      <c r="AC98" s="74">
        <f>$Z98+$Z98*CLA_Gegevens!$C$26</f>
        <v>0</v>
      </c>
      <c r="AD98" s="74">
        <f>$Z98+$Z98*CLA_Gegevens!$C$27</f>
        <v>0</v>
      </c>
      <c r="AE98" s="74">
        <f>$Z98+$Z98*CLA_Gegevens!$C$28</f>
        <v>0</v>
      </c>
    </row>
    <row r="99" spans="2:31" x14ac:dyDescent="0.55000000000000004">
      <c r="B99" s="4">
        <f>CLA_Accounts!$B95</f>
        <v>0</v>
      </c>
      <c r="C99" s="4">
        <f>CLA_Accounts!$C95</f>
        <v>0</v>
      </c>
      <c r="D99" s="4">
        <f>CLA_Accounts!$E95</f>
        <v>0</v>
      </c>
      <c r="E99" s="4">
        <f>CLA_Accounts!$F95</f>
        <v>0</v>
      </c>
      <c r="F99" s="23">
        <f>E99*CLA_Gegevens!$C$11</f>
        <v>0</v>
      </c>
      <c r="G99" s="24">
        <f>IF(CLA_Accounts!K95&gt;2020,CLA_Accounts!K95,0)</f>
        <v>0</v>
      </c>
      <c r="H99" s="25" t="str">
        <f t="shared" si="12"/>
        <v>no</v>
      </c>
      <c r="I99" s="4" t="str">
        <f>IF(AND($I$6&lt;CLA_Gegevens!$C$31,$I$6&lt;&gt;0),"yes","no")</f>
        <v>yes</v>
      </c>
      <c r="J99" s="26">
        <f t="shared" si="11"/>
        <v>0</v>
      </c>
      <c r="K99" s="4" t="str">
        <f>IF(AND($K$6&lt;CLA_Gegevens!$C$31,$K$6&lt;&gt;0),"yes","no")</f>
        <v>yes</v>
      </c>
      <c r="L99" s="26">
        <f t="shared" si="13"/>
        <v>0</v>
      </c>
      <c r="M99" s="4" t="str">
        <f>IF(AND($M$6&lt;CLA_Gegevens!$C$31,$M$6&lt;&gt;0),"yes","no")</f>
        <v>yes</v>
      </c>
      <c r="N99" s="26">
        <f t="shared" si="14"/>
        <v>0</v>
      </c>
      <c r="O99" s="4" t="str">
        <f>IF(AND($O$6&lt;CLA_Gegevens!$C$31,$O$6&lt;&gt;0),"yes","no")</f>
        <v>no</v>
      </c>
      <c r="P99" s="26">
        <f t="shared" si="15"/>
        <v>0</v>
      </c>
      <c r="Q99" s="4" t="str">
        <f>IF(AND($Q$6&lt;CLA_Gegevens!$C$31,$Q$6&lt;&gt;0),"yes","no")</f>
        <v>no</v>
      </c>
      <c r="R99" s="26">
        <f t="shared" si="16"/>
        <v>0</v>
      </c>
      <c r="S99" s="4">
        <f>CLA_Gegevens!$C$32-(COUNTIF(I99:Q99,"yes")*12)</f>
        <v>12</v>
      </c>
      <c r="T99" s="27">
        <f>$R99*(CLA_Berekeningen!$S99*CLA_Gegevens!$C$16)</f>
        <v>0</v>
      </c>
      <c r="U99" s="27">
        <f t="shared" si="19"/>
        <v>0</v>
      </c>
      <c r="V99" s="27">
        <f t="shared" si="17"/>
        <v>0</v>
      </c>
      <c r="W99" s="29">
        <f>$V99/CLA_Gegevens!$C$29</f>
        <v>0</v>
      </c>
      <c r="X99" s="28" t="str">
        <f>IF(H99="yes",ROUND(CLA_Gegevens!$C$5*CLA_Berekeningen!W99,0),"0")</f>
        <v>0</v>
      </c>
      <c r="Y99" s="44"/>
      <c r="Z99" s="74">
        <f t="shared" si="18"/>
        <v>0</v>
      </c>
      <c r="AA99" s="74">
        <f>$Z99+$Z99*CLA_Gegevens!$C$24</f>
        <v>0</v>
      </c>
      <c r="AB99" s="74">
        <f>$Z99+$Z99*CLA_Gegevens!$C$25</f>
        <v>0</v>
      </c>
      <c r="AC99" s="74">
        <f>$Z99+$Z99*CLA_Gegevens!$C$26</f>
        <v>0</v>
      </c>
      <c r="AD99" s="74">
        <f>$Z99+$Z99*CLA_Gegevens!$C$27</f>
        <v>0</v>
      </c>
      <c r="AE99" s="74">
        <f>$Z99+$Z99*CLA_Gegevens!$C$28</f>
        <v>0</v>
      </c>
    </row>
    <row r="100" spans="2:31" x14ac:dyDescent="0.55000000000000004">
      <c r="B100" s="4">
        <f>CLA_Accounts!$B96</f>
        <v>0</v>
      </c>
      <c r="C100" s="4">
        <f>CLA_Accounts!$C96</f>
        <v>0</v>
      </c>
      <c r="D100" s="4">
        <f>CLA_Accounts!$E96</f>
        <v>0</v>
      </c>
      <c r="E100" s="4">
        <f>CLA_Accounts!$F96</f>
        <v>0</v>
      </c>
      <c r="F100" s="23">
        <f>E100*CLA_Gegevens!$C$11</f>
        <v>0</v>
      </c>
      <c r="G100" s="24">
        <f>IF(CLA_Accounts!K96&gt;2020,CLA_Accounts!K96,0)</f>
        <v>0</v>
      </c>
      <c r="H100" s="25" t="str">
        <f t="shared" si="12"/>
        <v>no</v>
      </c>
      <c r="I100" s="4" t="str">
        <f>IF(AND($I$6&lt;CLA_Gegevens!$C$31,$I$6&lt;&gt;0),"yes","no")</f>
        <v>yes</v>
      </c>
      <c r="J100" s="26">
        <f t="shared" si="11"/>
        <v>0</v>
      </c>
      <c r="K100" s="4" t="str">
        <f>IF(AND($K$6&lt;CLA_Gegevens!$C$31,$K$6&lt;&gt;0),"yes","no")</f>
        <v>yes</v>
      </c>
      <c r="L100" s="26">
        <f t="shared" si="13"/>
        <v>0</v>
      </c>
      <c r="M100" s="4" t="str">
        <f>IF(AND($M$6&lt;CLA_Gegevens!$C$31,$M$6&lt;&gt;0),"yes","no")</f>
        <v>yes</v>
      </c>
      <c r="N100" s="26">
        <f t="shared" si="14"/>
        <v>0</v>
      </c>
      <c r="O100" s="4" t="str">
        <f>IF(AND($O$6&lt;CLA_Gegevens!$C$31,$O$6&lt;&gt;0),"yes","no")</f>
        <v>no</v>
      </c>
      <c r="P100" s="26">
        <f t="shared" si="15"/>
        <v>0</v>
      </c>
      <c r="Q100" s="4" t="str">
        <f>IF(AND($Q$6&lt;CLA_Gegevens!$C$31,$Q$6&lt;&gt;0),"yes","no")</f>
        <v>no</v>
      </c>
      <c r="R100" s="26">
        <f t="shared" si="16"/>
        <v>0</v>
      </c>
      <c r="S100" s="4">
        <f>CLA_Gegevens!$C$32-(COUNTIF(I100:Q100,"yes")*12)</f>
        <v>12</v>
      </c>
      <c r="T100" s="27">
        <f>$R100*(CLA_Berekeningen!$S100*CLA_Gegevens!$C$16)</f>
        <v>0</v>
      </c>
      <c r="U100" s="27">
        <f t="shared" si="19"/>
        <v>0</v>
      </c>
      <c r="V100" s="27">
        <f t="shared" si="17"/>
        <v>0</v>
      </c>
      <c r="W100" s="29">
        <f>$V100/CLA_Gegevens!$C$29</f>
        <v>0</v>
      </c>
      <c r="X100" s="28" t="str">
        <f>IF(H100="yes",ROUND(CLA_Gegevens!$C$5*CLA_Berekeningen!W100,0),"0")</f>
        <v>0</v>
      </c>
      <c r="Y100" s="44"/>
      <c r="Z100" s="74">
        <f t="shared" si="18"/>
        <v>0</v>
      </c>
      <c r="AA100" s="74">
        <f>$Z100+$Z100*CLA_Gegevens!$C$24</f>
        <v>0</v>
      </c>
      <c r="AB100" s="74">
        <f>$Z100+$Z100*CLA_Gegevens!$C$25</f>
        <v>0</v>
      </c>
      <c r="AC100" s="74">
        <f>$Z100+$Z100*CLA_Gegevens!$C$26</f>
        <v>0</v>
      </c>
      <c r="AD100" s="74">
        <f>$Z100+$Z100*CLA_Gegevens!$C$27</f>
        <v>0</v>
      </c>
      <c r="AE100" s="74">
        <f>$Z100+$Z100*CLA_Gegevens!$C$28</f>
        <v>0</v>
      </c>
    </row>
    <row r="101" spans="2:31" x14ac:dyDescent="0.55000000000000004">
      <c r="B101" s="4">
        <f>CLA_Accounts!$B97</f>
        <v>0</v>
      </c>
      <c r="C101" s="4">
        <f>CLA_Accounts!$C97</f>
        <v>0</v>
      </c>
      <c r="D101" s="4">
        <f>CLA_Accounts!$E97</f>
        <v>0</v>
      </c>
      <c r="E101" s="4">
        <f>CLA_Accounts!$F97</f>
        <v>0</v>
      </c>
      <c r="F101" s="23">
        <f>E101*CLA_Gegevens!$C$11</f>
        <v>0</v>
      </c>
      <c r="G101" s="24">
        <f>IF(CLA_Accounts!K97&gt;2020,CLA_Accounts!K97,0)</f>
        <v>0</v>
      </c>
      <c r="H101" s="25" t="str">
        <f t="shared" si="12"/>
        <v>no</v>
      </c>
      <c r="I101" s="4" t="str">
        <f>IF(AND($I$6&lt;CLA_Gegevens!$C$31,$I$6&lt;&gt;0),"yes","no")</f>
        <v>yes</v>
      </c>
      <c r="J101" s="26">
        <f t="shared" si="11"/>
        <v>0</v>
      </c>
      <c r="K101" s="4" t="str">
        <f>IF(AND($K$6&lt;CLA_Gegevens!$C$31,$K$6&lt;&gt;0),"yes","no")</f>
        <v>yes</v>
      </c>
      <c r="L101" s="26">
        <f t="shared" si="13"/>
        <v>0</v>
      </c>
      <c r="M101" s="4" t="str">
        <f>IF(AND($M$6&lt;CLA_Gegevens!$C$31,$M$6&lt;&gt;0),"yes","no")</f>
        <v>yes</v>
      </c>
      <c r="N101" s="26">
        <f t="shared" si="14"/>
        <v>0</v>
      </c>
      <c r="O101" s="4" t="str">
        <f>IF(AND($O$6&lt;CLA_Gegevens!$C$31,$O$6&lt;&gt;0),"yes","no")</f>
        <v>no</v>
      </c>
      <c r="P101" s="26">
        <f t="shared" si="15"/>
        <v>0</v>
      </c>
      <c r="Q101" s="4" t="str">
        <f>IF(AND($Q$6&lt;CLA_Gegevens!$C$31,$Q$6&lt;&gt;0),"yes","no")</f>
        <v>no</v>
      </c>
      <c r="R101" s="26">
        <f t="shared" si="16"/>
        <v>0</v>
      </c>
      <c r="S101" s="4">
        <f>CLA_Gegevens!$C$32-(COUNTIF(I101:Q101,"yes")*12)</f>
        <v>12</v>
      </c>
      <c r="T101" s="27">
        <f>$R101*(CLA_Berekeningen!$S101*CLA_Gegevens!$C$16)</f>
        <v>0</v>
      </c>
      <c r="U101" s="27">
        <f t="shared" si="19"/>
        <v>0</v>
      </c>
      <c r="V101" s="27">
        <f t="shared" si="17"/>
        <v>0</v>
      </c>
      <c r="W101" s="29">
        <f>$V101/CLA_Gegevens!$C$29</f>
        <v>0</v>
      </c>
      <c r="X101" s="28" t="str">
        <f>IF(H101="yes",ROUND(CLA_Gegevens!$C$5*CLA_Berekeningen!W101,0),"0")</f>
        <v>0</v>
      </c>
      <c r="Y101" s="44"/>
      <c r="Z101" s="74">
        <f t="shared" si="18"/>
        <v>0</v>
      </c>
      <c r="AA101" s="74">
        <f>$Z101+$Z101*CLA_Gegevens!$C$24</f>
        <v>0</v>
      </c>
      <c r="AB101" s="74">
        <f>$Z101+$Z101*CLA_Gegevens!$C$25</f>
        <v>0</v>
      </c>
      <c r="AC101" s="74">
        <f>$Z101+$Z101*CLA_Gegevens!$C$26</f>
        <v>0</v>
      </c>
      <c r="AD101" s="74">
        <f>$Z101+$Z101*CLA_Gegevens!$C$27</f>
        <v>0</v>
      </c>
      <c r="AE101" s="74">
        <f>$Z101+$Z101*CLA_Gegevens!$C$28</f>
        <v>0</v>
      </c>
    </row>
    <row r="102" spans="2:31" x14ac:dyDescent="0.55000000000000004">
      <c r="B102" s="4">
        <f>CLA_Accounts!$B98</f>
        <v>0</v>
      </c>
      <c r="C102" s="4">
        <f>CLA_Accounts!$C98</f>
        <v>0</v>
      </c>
      <c r="D102" s="4">
        <f>CLA_Accounts!$E98</f>
        <v>0</v>
      </c>
      <c r="E102" s="4">
        <f>CLA_Accounts!$F98</f>
        <v>0</v>
      </c>
      <c r="F102" s="23">
        <f>E102*CLA_Gegevens!$C$11</f>
        <v>0</v>
      </c>
      <c r="G102" s="24">
        <f>IF(CLA_Accounts!K98&gt;2020,CLA_Accounts!K98,0)</f>
        <v>0</v>
      </c>
      <c r="H102" s="25" t="str">
        <f t="shared" si="12"/>
        <v>no</v>
      </c>
      <c r="I102" s="4" t="str">
        <f>IF(AND($I$6&lt;CLA_Gegevens!$C$31,$I$6&lt;&gt;0),"yes","no")</f>
        <v>yes</v>
      </c>
      <c r="J102" s="26">
        <f t="shared" si="11"/>
        <v>0</v>
      </c>
      <c r="K102" s="4" t="str">
        <f>IF(AND($K$6&lt;CLA_Gegevens!$C$31,$K$6&lt;&gt;0),"yes","no")</f>
        <v>yes</v>
      </c>
      <c r="L102" s="26">
        <f t="shared" si="13"/>
        <v>0</v>
      </c>
      <c r="M102" s="4" t="str">
        <f>IF(AND($M$6&lt;CLA_Gegevens!$C$31,$M$6&lt;&gt;0),"yes","no")</f>
        <v>yes</v>
      </c>
      <c r="N102" s="26">
        <f t="shared" si="14"/>
        <v>0</v>
      </c>
      <c r="O102" s="4" t="str">
        <f>IF(AND($O$6&lt;CLA_Gegevens!$C$31,$O$6&lt;&gt;0),"yes","no")</f>
        <v>no</v>
      </c>
      <c r="P102" s="26">
        <f t="shared" si="15"/>
        <v>0</v>
      </c>
      <c r="Q102" s="4" t="str">
        <f>IF(AND($Q$6&lt;CLA_Gegevens!$C$31,$Q$6&lt;&gt;0),"yes","no")</f>
        <v>no</v>
      </c>
      <c r="R102" s="26">
        <f t="shared" si="16"/>
        <v>0</v>
      </c>
      <c r="S102" s="4">
        <f>CLA_Gegevens!$C$32-(COUNTIF(I102:Q102,"yes")*12)</f>
        <v>12</v>
      </c>
      <c r="T102" s="27">
        <f>$R102*(CLA_Berekeningen!$S102*CLA_Gegevens!$C$16)</f>
        <v>0</v>
      </c>
      <c r="U102" s="27">
        <f t="shared" si="19"/>
        <v>0</v>
      </c>
      <c r="V102" s="27">
        <f t="shared" si="17"/>
        <v>0</v>
      </c>
      <c r="W102" s="29">
        <f>$V102/CLA_Gegevens!$C$29</f>
        <v>0</v>
      </c>
      <c r="X102" s="28" t="str">
        <f>IF(H102="yes",ROUND(CLA_Gegevens!$C$5*CLA_Berekeningen!W102,0),"0")</f>
        <v>0</v>
      </c>
      <c r="Y102" s="44"/>
      <c r="Z102" s="74">
        <f t="shared" si="18"/>
        <v>0</v>
      </c>
      <c r="AA102" s="74">
        <f>$Z102+$Z102*CLA_Gegevens!$C$24</f>
        <v>0</v>
      </c>
      <c r="AB102" s="74">
        <f>$Z102+$Z102*CLA_Gegevens!$C$25</f>
        <v>0</v>
      </c>
      <c r="AC102" s="74">
        <f>$Z102+$Z102*CLA_Gegevens!$C$26</f>
        <v>0</v>
      </c>
      <c r="AD102" s="74">
        <f>$Z102+$Z102*CLA_Gegevens!$C$27</f>
        <v>0</v>
      </c>
      <c r="AE102" s="74">
        <f>$Z102+$Z102*CLA_Gegevens!$C$28</f>
        <v>0</v>
      </c>
    </row>
    <row r="103" spans="2:31" x14ac:dyDescent="0.55000000000000004">
      <c r="B103" s="4">
        <f>CLA_Accounts!$B99</f>
        <v>0</v>
      </c>
      <c r="C103" s="4">
        <f>CLA_Accounts!$C99</f>
        <v>0</v>
      </c>
      <c r="D103" s="4">
        <f>CLA_Accounts!$E99</f>
        <v>0</v>
      </c>
      <c r="E103" s="4">
        <f>CLA_Accounts!$F99</f>
        <v>0</v>
      </c>
      <c r="F103" s="23">
        <f>E103*CLA_Gegevens!$C$11</f>
        <v>0</v>
      </c>
      <c r="G103" s="24">
        <f>IF(CLA_Accounts!K99&gt;2020,CLA_Accounts!K99,0)</f>
        <v>0</v>
      </c>
      <c r="H103" s="25" t="str">
        <f t="shared" si="12"/>
        <v>no</v>
      </c>
      <c r="I103" s="4" t="str">
        <f>IF(AND($I$6&lt;CLA_Gegevens!$C$31,$I$6&lt;&gt;0),"yes","no")</f>
        <v>yes</v>
      </c>
      <c r="J103" s="26">
        <f t="shared" ref="J103:J134" si="20">IF(H103="no",0,IF(I103="yes",($F103+$F103*$M$2),$F103))</f>
        <v>0</v>
      </c>
      <c r="K103" s="4" t="str">
        <f>IF(AND($K$6&lt;CLA_Gegevens!$C$31,$K$6&lt;&gt;0),"yes","no")</f>
        <v>yes</v>
      </c>
      <c r="L103" s="26">
        <f t="shared" si="13"/>
        <v>0</v>
      </c>
      <c r="M103" s="4" t="str">
        <f>IF(AND($M$6&lt;CLA_Gegevens!$C$31,$M$6&lt;&gt;0),"yes","no")</f>
        <v>yes</v>
      </c>
      <c r="N103" s="26">
        <f t="shared" si="14"/>
        <v>0</v>
      </c>
      <c r="O103" s="4" t="str">
        <f>IF(AND($O$6&lt;CLA_Gegevens!$C$31,$O$6&lt;&gt;0),"yes","no")</f>
        <v>no</v>
      </c>
      <c r="P103" s="26">
        <f t="shared" si="15"/>
        <v>0</v>
      </c>
      <c r="Q103" s="4" t="str">
        <f>IF(AND($Q$6&lt;CLA_Gegevens!$C$31,$Q$6&lt;&gt;0),"yes","no")</f>
        <v>no</v>
      </c>
      <c r="R103" s="26">
        <f t="shared" si="16"/>
        <v>0</v>
      </c>
      <c r="S103" s="4">
        <f>CLA_Gegevens!$C$32-(COUNTIF(I103:Q103,"yes")*12)</f>
        <v>12</v>
      </c>
      <c r="T103" s="27">
        <f>$R103*(CLA_Berekeningen!$S103*CLA_Gegevens!$C$16)</f>
        <v>0</v>
      </c>
      <c r="U103" s="27">
        <f t="shared" si="19"/>
        <v>0</v>
      </c>
      <c r="V103" s="27">
        <f t="shared" si="17"/>
        <v>0</v>
      </c>
      <c r="W103" s="29">
        <f>$V103/CLA_Gegevens!$C$29</f>
        <v>0</v>
      </c>
      <c r="X103" s="28" t="str">
        <f>IF(H103="yes",ROUND(CLA_Gegevens!$C$5*CLA_Berekeningen!W103,0),"0")</f>
        <v>0</v>
      </c>
      <c r="Y103" s="44"/>
      <c r="Z103" s="74">
        <f t="shared" si="18"/>
        <v>0</v>
      </c>
      <c r="AA103" s="74">
        <f>$Z103+$Z103*CLA_Gegevens!$C$24</f>
        <v>0</v>
      </c>
      <c r="AB103" s="74">
        <f>$Z103+$Z103*CLA_Gegevens!$C$25</f>
        <v>0</v>
      </c>
      <c r="AC103" s="74">
        <f>$Z103+$Z103*CLA_Gegevens!$C$26</f>
        <v>0</v>
      </c>
      <c r="AD103" s="74">
        <f>$Z103+$Z103*CLA_Gegevens!$C$27</f>
        <v>0</v>
      </c>
      <c r="AE103" s="74">
        <f>$Z103+$Z103*CLA_Gegevens!$C$28</f>
        <v>0</v>
      </c>
    </row>
    <row r="104" spans="2:31" x14ac:dyDescent="0.55000000000000004">
      <c r="B104" s="4">
        <f>CLA_Accounts!$B100</f>
        <v>0</v>
      </c>
      <c r="C104" s="4">
        <f>CLA_Accounts!$C100</f>
        <v>0</v>
      </c>
      <c r="D104" s="4">
        <f>CLA_Accounts!$E100</f>
        <v>0</v>
      </c>
      <c r="E104" s="4">
        <f>CLA_Accounts!$F100</f>
        <v>0</v>
      </c>
      <c r="F104" s="23">
        <f>E104*CLA_Gegevens!$C$11</f>
        <v>0</v>
      </c>
      <c r="G104" s="24">
        <f>IF(CLA_Accounts!K100&gt;2020,CLA_Accounts!K100,0)</f>
        <v>0</v>
      </c>
      <c r="H104" s="25" t="str">
        <f t="shared" si="12"/>
        <v>no</v>
      </c>
      <c r="I104" s="4" t="str">
        <f>IF(AND($I$6&lt;CLA_Gegevens!$C$31,$I$6&lt;&gt;0),"yes","no")</f>
        <v>yes</v>
      </c>
      <c r="J104" s="26">
        <f t="shared" si="20"/>
        <v>0</v>
      </c>
      <c r="K104" s="4" t="str">
        <f>IF(AND($K$6&lt;CLA_Gegevens!$C$31,$K$6&lt;&gt;0),"yes","no")</f>
        <v>yes</v>
      </c>
      <c r="L104" s="26">
        <f t="shared" si="13"/>
        <v>0</v>
      </c>
      <c r="M104" s="4" t="str">
        <f>IF(AND($M$6&lt;CLA_Gegevens!$C$31,$M$6&lt;&gt;0),"yes","no")</f>
        <v>yes</v>
      </c>
      <c r="N104" s="26">
        <f t="shared" si="14"/>
        <v>0</v>
      </c>
      <c r="O104" s="4" t="str">
        <f>IF(AND($O$6&lt;CLA_Gegevens!$C$31,$O$6&lt;&gt;0),"yes","no")</f>
        <v>no</v>
      </c>
      <c r="P104" s="26">
        <f t="shared" si="15"/>
        <v>0</v>
      </c>
      <c r="Q104" s="4" t="str">
        <f>IF(AND($Q$6&lt;CLA_Gegevens!$C$31,$Q$6&lt;&gt;0),"yes","no")</f>
        <v>no</v>
      </c>
      <c r="R104" s="26">
        <f t="shared" si="16"/>
        <v>0</v>
      </c>
      <c r="S104" s="4">
        <f>CLA_Gegevens!$C$32-(COUNTIF(I104:Q104,"yes")*12)</f>
        <v>12</v>
      </c>
      <c r="T104" s="27">
        <f>$R104*(CLA_Berekeningen!$S104*CLA_Gegevens!$C$16)</f>
        <v>0</v>
      </c>
      <c r="U104" s="27">
        <f t="shared" si="19"/>
        <v>0</v>
      </c>
      <c r="V104" s="27">
        <f t="shared" si="17"/>
        <v>0</v>
      </c>
      <c r="W104" s="29">
        <f>$V104/CLA_Gegevens!$C$29</f>
        <v>0</v>
      </c>
      <c r="X104" s="28" t="str">
        <f>IF(H104="yes",ROUND(CLA_Gegevens!$C$5*CLA_Berekeningen!W104,0),"0")</f>
        <v>0</v>
      </c>
      <c r="Y104" s="44"/>
      <c r="Z104" s="74">
        <f t="shared" si="18"/>
        <v>0</v>
      </c>
      <c r="AA104" s="74">
        <f>$Z104+$Z104*CLA_Gegevens!$C$24</f>
        <v>0</v>
      </c>
      <c r="AB104" s="74">
        <f>$Z104+$Z104*CLA_Gegevens!$C$25</f>
        <v>0</v>
      </c>
      <c r="AC104" s="74">
        <f>$Z104+$Z104*CLA_Gegevens!$C$26</f>
        <v>0</v>
      </c>
      <c r="AD104" s="74">
        <f>$Z104+$Z104*CLA_Gegevens!$C$27</f>
        <v>0</v>
      </c>
      <c r="AE104" s="74">
        <f>$Z104+$Z104*CLA_Gegevens!$C$28</f>
        <v>0</v>
      </c>
    </row>
    <row r="105" spans="2:31" x14ac:dyDescent="0.55000000000000004">
      <c r="B105" s="4">
        <f>CLA_Accounts!$B101</f>
        <v>0</v>
      </c>
      <c r="C105" s="4">
        <f>CLA_Accounts!$C101</f>
        <v>0</v>
      </c>
      <c r="D105" s="4">
        <f>CLA_Accounts!$E101</f>
        <v>0</v>
      </c>
      <c r="E105" s="4">
        <f>CLA_Accounts!$F101</f>
        <v>0</v>
      </c>
      <c r="F105" s="23">
        <f>E105*CLA_Gegevens!$C$11</f>
        <v>0</v>
      </c>
      <c r="G105" s="24">
        <f>IF(CLA_Accounts!K101&gt;2020,CLA_Accounts!K101,0)</f>
        <v>0</v>
      </c>
      <c r="H105" s="25" t="str">
        <f t="shared" si="12"/>
        <v>no</v>
      </c>
      <c r="I105" s="4" t="str">
        <f>IF(AND($I$6&lt;CLA_Gegevens!$C$31,$I$6&lt;&gt;0),"yes","no")</f>
        <v>yes</v>
      </c>
      <c r="J105" s="26">
        <f t="shared" si="20"/>
        <v>0</v>
      </c>
      <c r="K105" s="4" t="str">
        <f>IF(AND($K$6&lt;CLA_Gegevens!$C$31,$K$6&lt;&gt;0),"yes","no")</f>
        <v>yes</v>
      </c>
      <c r="L105" s="26">
        <f t="shared" si="13"/>
        <v>0</v>
      </c>
      <c r="M105" s="4" t="str">
        <f>IF(AND($M$6&lt;CLA_Gegevens!$C$31,$M$6&lt;&gt;0),"yes","no")</f>
        <v>yes</v>
      </c>
      <c r="N105" s="26">
        <f t="shared" si="14"/>
        <v>0</v>
      </c>
      <c r="O105" s="4" t="str">
        <f>IF(AND($O$6&lt;CLA_Gegevens!$C$31,$O$6&lt;&gt;0),"yes","no")</f>
        <v>no</v>
      </c>
      <c r="P105" s="26">
        <f t="shared" si="15"/>
        <v>0</v>
      </c>
      <c r="Q105" s="4" t="str">
        <f>IF(AND($Q$6&lt;CLA_Gegevens!$C$31,$Q$6&lt;&gt;0),"yes","no")</f>
        <v>no</v>
      </c>
      <c r="R105" s="26">
        <f t="shared" si="16"/>
        <v>0</v>
      </c>
      <c r="S105" s="4">
        <f>CLA_Gegevens!$C$32-(COUNTIF(I105:Q105,"yes")*12)</f>
        <v>12</v>
      </c>
      <c r="T105" s="27">
        <f>$R105*(CLA_Berekeningen!$S105*CLA_Gegevens!$C$16)</f>
        <v>0</v>
      </c>
      <c r="U105" s="27">
        <f t="shared" si="19"/>
        <v>0</v>
      </c>
      <c r="V105" s="27">
        <f t="shared" si="17"/>
        <v>0</v>
      </c>
      <c r="W105" s="29">
        <f>$V105/CLA_Gegevens!$C$29</f>
        <v>0</v>
      </c>
      <c r="X105" s="28" t="str">
        <f>IF(H105="yes",ROUND(CLA_Gegevens!$C$5*CLA_Berekeningen!W105,0),"0")</f>
        <v>0</v>
      </c>
      <c r="Y105" s="44"/>
      <c r="Z105" s="74">
        <f t="shared" si="18"/>
        <v>0</v>
      </c>
      <c r="AA105" s="74">
        <f>$Z105+$Z105*CLA_Gegevens!$C$24</f>
        <v>0</v>
      </c>
      <c r="AB105" s="74">
        <f>$Z105+$Z105*CLA_Gegevens!$C$25</f>
        <v>0</v>
      </c>
      <c r="AC105" s="74">
        <f>$Z105+$Z105*CLA_Gegevens!$C$26</f>
        <v>0</v>
      </c>
      <c r="AD105" s="74">
        <f>$Z105+$Z105*CLA_Gegevens!$C$27</f>
        <v>0</v>
      </c>
      <c r="AE105" s="74">
        <f>$Z105+$Z105*CLA_Gegevens!$C$28</f>
        <v>0</v>
      </c>
    </row>
    <row r="106" spans="2:31" x14ac:dyDescent="0.55000000000000004">
      <c r="B106" s="4">
        <f>CLA_Accounts!$B102</f>
        <v>0</v>
      </c>
      <c r="C106" s="4">
        <f>CLA_Accounts!$C102</f>
        <v>0</v>
      </c>
      <c r="D106" s="4">
        <f>CLA_Accounts!$E102</f>
        <v>0</v>
      </c>
      <c r="E106" s="4">
        <f>CLA_Accounts!$F102</f>
        <v>0</v>
      </c>
      <c r="F106" s="23">
        <f>E106*CLA_Gegevens!$C$11</f>
        <v>0</v>
      </c>
      <c r="G106" s="24">
        <f>IF(CLA_Accounts!K102&gt;2020,CLA_Accounts!K102,0)</f>
        <v>0</v>
      </c>
      <c r="H106" s="25" t="str">
        <f t="shared" si="12"/>
        <v>no</v>
      </c>
      <c r="I106" s="4" t="str">
        <f>IF(AND($I$6&lt;CLA_Gegevens!$C$31,$I$6&lt;&gt;0),"yes","no")</f>
        <v>yes</v>
      </c>
      <c r="J106" s="26">
        <f t="shared" si="20"/>
        <v>0</v>
      </c>
      <c r="K106" s="4" t="str">
        <f>IF(AND($K$6&lt;CLA_Gegevens!$C$31,$K$6&lt;&gt;0),"yes","no")</f>
        <v>yes</v>
      </c>
      <c r="L106" s="26">
        <f t="shared" si="13"/>
        <v>0</v>
      </c>
      <c r="M106" s="4" t="str">
        <f>IF(AND($M$6&lt;CLA_Gegevens!$C$31,$M$6&lt;&gt;0),"yes","no")</f>
        <v>yes</v>
      </c>
      <c r="N106" s="26">
        <f t="shared" si="14"/>
        <v>0</v>
      </c>
      <c r="O106" s="4" t="str">
        <f>IF(AND($O$6&lt;CLA_Gegevens!$C$31,$O$6&lt;&gt;0),"yes","no")</f>
        <v>no</v>
      </c>
      <c r="P106" s="26">
        <f t="shared" si="15"/>
        <v>0</v>
      </c>
      <c r="Q106" s="4" t="str">
        <f>IF(AND($Q$6&lt;CLA_Gegevens!$C$31,$Q$6&lt;&gt;0),"yes","no")</f>
        <v>no</v>
      </c>
      <c r="R106" s="26">
        <f t="shared" si="16"/>
        <v>0</v>
      </c>
      <c r="S106" s="4">
        <f>CLA_Gegevens!$C$32-(COUNTIF(I106:Q106,"yes")*12)</f>
        <v>12</v>
      </c>
      <c r="T106" s="27">
        <f>$R106*(CLA_Berekeningen!$S106*CLA_Gegevens!$C$16)</f>
        <v>0</v>
      </c>
      <c r="U106" s="27">
        <f t="shared" si="19"/>
        <v>0</v>
      </c>
      <c r="V106" s="27">
        <f t="shared" si="17"/>
        <v>0</v>
      </c>
      <c r="W106" s="29">
        <f>$V106/CLA_Gegevens!$C$29</f>
        <v>0</v>
      </c>
      <c r="X106" s="28" t="str">
        <f>IF(H106="yes",ROUND(CLA_Gegevens!$C$5*CLA_Berekeningen!W106,0),"0")</f>
        <v>0</v>
      </c>
      <c r="Y106" s="44"/>
      <c r="Z106" s="74">
        <f t="shared" si="18"/>
        <v>0</v>
      </c>
      <c r="AA106" s="74">
        <f>$Z106+$Z106*CLA_Gegevens!$C$24</f>
        <v>0</v>
      </c>
      <c r="AB106" s="74">
        <f>$Z106+$Z106*CLA_Gegevens!$C$25</f>
        <v>0</v>
      </c>
      <c r="AC106" s="74">
        <f>$Z106+$Z106*CLA_Gegevens!$C$26</f>
        <v>0</v>
      </c>
      <c r="AD106" s="74">
        <f>$Z106+$Z106*CLA_Gegevens!$C$27</f>
        <v>0</v>
      </c>
      <c r="AE106" s="74">
        <f>$Z106+$Z106*CLA_Gegevens!$C$28</f>
        <v>0</v>
      </c>
    </row>
    <row r="107" spans="2:31" x14ac:dyDescent="0.55000000000000004">
      <c r="B107" s="4">
        <f>CLA_Accounts!$B103</f>
        <v>0</v>
      </c>
      <c r="C107" s="4">
        <f>CLA_Accounts!$C103</f>
        <v>0</v>
      </c>
      <c r="D107" s="4">
        <f>CLA_Accounts!$E103</f>
        <v>0</v>
      </c>
      <c r="E107" s="4">
        <f>CLA_Accounts!$F103</f>
        <v>0</v>
      </c>
      <c r="F107" s="23">
        <f>E107*CLA_Gegevens!$C$11</f>
        <v>0</v>
      </c>
      <c r="G107" s="24">
        <f>IF(CLA_Accounts!K103&gt;2020,CLA_Accounts!K103,0)</f>
        <v>0</v>
      </c>
      <c r="H107" s="25" t="str">
        <f t="shared" si="12"/>
        <v>no</v>
      </c>
      <c r="I107" s="4" t="str">
        <f>IF(AND($I$6&lt;CLA_Gegevens!$C$31,$I$6&lt;&gt;0),"yes","no")</f>
        <v>yes</v>
      </c>
      <c r="J107" s="26">
        <f t="shared" si="20"/>
        <v>0</v>
      </c>
      <c r="K107" s="4" t="str">
        <f>IF(AND($K$6&lt;CLA_Gegevens!$C$31,$K$6&lt;&gt;0),"yes","no")</f>
        <v>yes</v>
      </c>
      <c r="L107" s="26">
        <f t="shared" si="13"/>
        <v>0</v>
      </c>
      <c r="M107" s="4" t="str">
        <f>IF(AND($M$6&lt;CLA_Gegevens!$C$31,$M$6&lt;&gt;0),"yes","no")</f>
        <v>yes</v>
      </c>
      <c r="N107" s="26">
        <f t="shared" si="14"/>
        <v>0</v>
      </c>
      <c r="O107" s="4" t="str">
        <f>IF(AND($O$6&lt;CLA_Gegevens!$C$31,$O$6&lt;&gt;0),"yes","no")</f>
        <v>no</v>
      </c>
      <c r="P107" s="26">
        <f t="shared" si="15"/>
        <v>0</v>
      </c>
      <c r="Q107" s="4" t="str">
        <f>IF(AND($Q$6&lt;CLA_Gegevens!$C$31,$Q$6&lt;&gt;0),"yes","no")</f>
        <v>no</v>
      </c>
      <c r="R107" s="26">
        <f t="shared" si="16"/>
        <v>0</v>
      </c>
      <c r="S107" s="4">
        <f>CLA_Gegevens!$C$32-(COUNTIF(I107:Q107,"yes")*12)</f>
        <v>12</v>
      </c>
      <c r="T107" s="27">
        <f>$R107*(CLA_Berekeningen!$S107*CLA_Gegevens!$C$16)</f>
        <v>0</v>
      </c>
      <c r="U107" s="27">
        <f t="shared" si="19"/>
        <v>0</v>
      </c>
      <c r="V107" s="27">
        <f t="shared" si="17"/>
        <v>0</v>
      </c>
      <c r="W107" s="29">
        <f>$V107/CLA_Gegevens!$C$29</f>
        <v>0</v>
      </c>
      <c r="X107" s="28" t="str">
        <f>IF(H107="yes",ROUND(CLA_Gegevens!$C$5*CLA_Berekeningen!W107,0),"0")</f>
        <v>0</v>
      </c>
      <c r="Y107" s="44"/>
      <c r="Z107" s="74">
        <f t="shared" si="18"/>
        <v>0</v>
      </c>
      <c r="AA107" s="74">
        <f>$Z107+$Z107*CLA_Gegevens!$C$24</f>
        <v>0</v>
      </c>
      <c r="AB107" s="74">
        <f>$Z107+$Z107*CLA_Gegevens!$C$25</f>
        <v>0</v>
      </c>
      <c r="AC107" s="74">
        <f>$Z107+$Z107*CLA_Gegevens!$C$26</f>
        <v>0</v>
      </c>
      <c r="AD107" s="74">
        <f>$Z107+$Z107*CLA_Gegevens!$C$27</f>
        <v>0</v>
      </c>
      <c r="AE107" s="74">
        <f>$Z107+$Z107*CLA_Gegevens!$C$28</f>
        <v>0</v>
      </c>
    </row>
    <row r="108" spans="2:31" x14ac:dyDescent="0.55000000000000004">
      <c r="B108" s="4">
        <f>CLA_Accounts!$B104</f>
        <v>0</v>
      </c>
      <c r="C108" s="4">
        <f>CLA_Accounts!$C104</f>
        <v>0</v>
      </c>
      <c r="D108" s="4">
        <f>CLA_Accounts!$E104</f>
        <v>0</v>
      </c>
      <c r="E108" s="4">
        <f>CLA_Accounts!$F104</f>
        <v>0</v>
      </c>
      <c r="F108" s="23">
        <f>E108*CLA_Gegevens!$C$11</f>
        <v>0</v>
      </c>
      <c r="G108" s="24">
        <f>IF(CLA_Accounts!K104&gt;2020,CLA_Accounts!K104,0)</f>
        <v>0</v>
      </c>
      <c r="H108" s="25" t="str">
        <f t="shared" si="12"/>
        <v>no</v>
      </c>
      <c r="I108" s="4" t="str">
        <f>IF(AND($I$6&lt;CLA_Gegevens!$C$31,$I$6&lt;&gt;0),"yes","no")</f>
        <v>yes</v>
      </c>
      <c r="J108" s="26">
        <f t="shared" si="20"/>
        <v>0</v>
      </c>
      <c r="K108" s="4" t="str">
        <f>IF(AND($K$6&lt;CLA_Gegevens!$C$31,$K$6&lt;&gt;0),"yes","no")</f>
        <v>yes</v>
      </c>
      <c r="L108" s="26">
        <f t="shared" si="13"/>
        <v>0</v>
      </c>
      <c r="M108" s="4" t="str">
        <f>IF(AND($M$6&lt;CLA_Gegevens!$C$31,$M$6&lt;&gt;0),"yes","no")</f>
        <v>yes</v>
      </c>
      <c r="N108" s="26">
        <f t="shared" si="14"/>
        <v>0</v>
      </c>
      <c r="O108" s="4" t="str">
        <f>IF(AND($O$6&lt;CLA_Gegevens!$C$31,$O$6&lt;&gt;0),"yes","no")</f>
        <v>no</v>
      </c>
      <c r="P108" s="26">
        <f t="shared" si="15"/>
        <v>0</v>
      </c>
      <c r="Q108" s="4" t="str">
        <f>IF(AND($Q$6&lt;CLA_Gegevens!$C$31,$Q$6&lt;&gt;0),"yes","no")</f>
        <v>no</v>
      </c>
      <c r="R108" s="26">
        <f t="shared" si="16"/>
        <v>0</v>
      </c>
      <c r="S108" s="4">
        <f>CLA_Gegevens!$C$32-(COUNTIF(I108:Q108,"yes")*12)</f>
        <v>12</v>
      </c>
      <c r="T108" s="27">
        <f>$R108*(CLA_Berekeningen!$S108*CLA_Gegevens!$C$16)</f>
        <v>0</v>
      </c>
      <c r="U108" s="27">
        <f t="shared" si="19"/>
        <v>0</v>
      </c>
      <c r="V108" s="27">
        <f t="shared" si="17"/>
        <v>0</v>
      </c>
      <c r="W108" s="29">
        <f>$V108/CLA_Gegevens!$C$29</f>
        <v>0</v>
      </c>
      <c r="X108" s="28" t="str">
        <f>IF(H108="yes",ROUND(CLA_Gegevens!$C$5*CLA_Berekeningen!W108,0),"0")</f>
        <v>0</v>
      </c>
      <c r="Y108" s="44"/>
      <c r="Z108" s="74">
        <f t="shared" si="18"/>
        <v>0</v>
      </c>
      <c r="AA108" s="74">
        <f>$Z108+$Z108*CLA_Gegevens!$C$24</f>
        <v>0</v>
      </c>
      <c r="AB108" s="74">
        <f>$Z108+$Z108*CLA_Gegevens!$C$25</f>
        <v>0</v>
      </c>
      <c r="AC108" s="74">
        <f>$Z108+$Z108*CLA_Gegevens!$C$26</f>
        <v>0</v>
      </c>
      <c r="AD108" s="74">
        <f>$Z108+$Z108*CLA_Gegevens!$C$27</f>
        <v>0</v>
      </c>
      <c r="AE108" s="74">
        <f>$Z108+$Z108*CLA_Gegevens!$C$28</f>
        <v>0</v>
      </c>
    </row>
    <row r="109" spans="2:31" x14ac:dyDescent="0.55000000000000004">
      <c r="B109" s="4">
        <f>CLA_Accounts!$B105</f>
        <v>0</v>
      </c>
      <c r="C109" s="4">
        <f>CLA_Accounts!$C105</f>
        <v>0</v>
      </c>
      <c r="D109" s="4">
        <f>CLA_Accounts!$E105</f>
        <v>0</v>
      </c>
      <c r="E109" s="4">
        <f>CLA_Accounts!$F105</f>
        <v>0</v>
      </c>
      <c r="F109" s="23">
        <f>E109*CLA_Gegevens!$C$11</f>
        <v>0</v>
      </c>
      <c r="G109" s="24">
        <f>IF(CLA_Accounts!K105&gt;2020,CLA_Accounts!K105,0)</f>
        <v>0</v>
      </c>
      <c r="H109" s="25" t="str">
        <f t="shared" si="12"/>
        <v>no</v>
      </c>
      <c r="I109" s="4" t="str">
        <f>IF(AND($I$6&lt;CLA_Gegevens!$C$31,$I$6&lt;&gt;0),"yes","no")</f>
        <v>yes</v>
      </c>
      <c r="J109" s="26">
        <f t="shared" si="20"/>
        <v>0</v>
      </c>
      <c r="K109" s="4" t="str">
        <f>IF(AND($K$6&lt;CLA_Gegevens!$C$31,$K$6&lt;&gt;0),"yes","no")</f>
        <v>yes</v>
      </c>
      <c r="L109" s="26">
        <f t="shared" si="13"/>
        <v>0</v>
      </c>
      <c r="M109" s="4" t="str">
        <f>IF(AND($M$6&lt;CLA_Gegevens!$C$31,$M$6&lt;&gt;0),"yes","no")</f>
        <v>yes</v>
      </c>
      <c r="N109" s="26">
        <f t="shared" si="14"/>
        <v>0</v>
      </c>
      <c r="O109" s="4" t="str">
        <f>IF(AND($O$6&lt;CLA_Gegevens!$C$31,$O$6&lt;&gt;0),"yes","no")</f>
        <v>no</v>
      </c>
      <c r="P109" s="26">
        <f t="shared" si="15"/>
        <v>0</v>
      </c>
      <c r="Q109" s="4" t="str">
        <f>IF(AND($Q$6&lt;CLA_Gegevens!$C$31,$Q$6&lt;&gt;0),"yes","no")</f>
        <v>no</v>
      </c>
      <c r="R109" s="26">
        <f t="shared" si="16"/>
        <v>0</v>
      </c>
      <c r="S109" s="4">
        <f>CLA_Gegevens!$C$32-(COUNTIF(I109:Q109,"yes")*12)</f>
        <v>12</v>
      </c>
      <c r="T109" s="27">
        <f>$R109*(CLA_Berekeningen!$S109*CLA_Gegevens!$C$16)</f>
        <v>0</v>
      </c>
      <c r="U109" s="27">
        <f t="shared" si="19"/>
        <v>0</v>
      </c>
      <c r="V109" s="27">
        <f t="shared" si="17"/>
        <v>0</v>
      </c>
      <c r="W109" s="29">
        <f>$V109/CLA_Gegevens!$C$29</f>
        <v>0</v>
      </c>
      <c r="X109" s="28" t="str">
        <f>IF(H109="yes",ROUND(CLA_Gegevens!$C$5*CLA_Berekeningen!W109,0),"0")</f>
        <v>0</v>
      </c>
      <c r="Y109" s="44"/>
      <c r="Z109" s="74">
        <f t="shared" si="18"/>
        <v>0</v>
      </c>
      <c r="AA109" s="74">
        <f>$Z109+$Z109*CLA_Gegevens!$C$24</f>
        <v>0</v>
      </c>
      <c r="AB109" s="74">
        <f>$Z109+$Z109*CLA_Gegevens!$C$25</f>
        <v>0</v>
      </c>
      <c r="AC109" s="74">
        <f>$Z109+$Z109*CLA_Gegevens!$C$26</f>
        <v>0</v>
      </c>
      <c r="AD109" s="74">
        <f>$Z109+$Z109*CLA_Gegevens!$C$27</f>
        <v>0</v>
      </c>
      <c r="AE109" s="74">
        <f>$Z109+$Z109*CLA_Gegevens!$C$28</f>
        <v>0</v>
      </c>
    </row>
    <row r="110" spans="2:31" x14ac:dyDescent="0.55000000000000004">
      <c r="B110" s="4">
        <f>CLA_Accounts!$B106</f>
        <v>0</v>
      </c>
      <c r="C110" s="4">
        <f>CLA_Accounts!$C106</f>
        <v>0</v>
      </c>
      <c r="D110" s="4">
        <f>CLA_Accounts!$E106</f>
        <v>0</v>
      </c>
      <c r="E110" s="4">
        <f>CLA_Accounts!$F106</f>
        <v>0</v>
      </c>
      <c r="F110" s="23">
        <f>E110*CLA_Gegevens!$C$11</f>
        <v>0</v>
      </c>
      <c r="G110" s="24">
        <f>IF(CLA_Accounts!K106&gt;2020,CLA_Accounts!K106,0)</f>
        <v>0</v>
      </c>
      <c r="H110" s="25" t="str">
        <f t="shared" si="12"/>
        <v>no</v>
      </c>
      <c r="I110" s="4" t="str">
        <f>IF(AND($I$6&lt;CLA_Gegevens!$C$31,$I$6&lt;&gt;0),"yes","no")</f>
        <v>yes</v>
      </c>
      <c r="J110" s="26">
        <f t="shared" si="20"/>
        <v>0</v>
      </c>
      <c r="K110" s="4" t="str">
        <f>IF(AND($K$6&lt;CLA_Gegevens!$C$31,$K$6&lt;&gt;0),"yes","no")</f>
        <v>yes</v>
      </c>
      <c r="L110" s="26">
        <f t="shared" si="13"/>
        <v>0</v>
      </c>
      <c r="M110" s="4" t="str">
        <f>IF(AND($M$6&lt;CLA_Gegevens!$C$31,$M$6&lt;&gt;0),"yes","no")</f>
        <v>yes</v>
      </c>
      <c r="N110" s="26">
        <f t="shared" si="14"/>
        <v>0</v>
      </c>
      <c r="O110" s="4" t="str">
        <f>IF(AND($O$6&lt;CLA_Gegevens!$C$31,$O$6&lt;&gt;0),"yes","no")</f>
        <v>no</v>
      </c>
      <c r="P110" s="26">
        <f t="shared" si="15"/>
        <v>0</v>
      </c>
      <c r="Q110" s="4" t="str">
        <f>IF(AND($Q$6&lt;CLA_Gegevens!$C$31,$Q$6&lt;&gt;0),"yes","no")</f>
        <v>no</v>
      </c>
      <c r="R110" s="26">
        <f t="shared" si="16"/>
        <v>0</v>
      </c>
      <c r="S110" s="4">
        <f>CLA_Gegevens!$C$32-(COUNTIF(I110:Q110,"yes")*12)</f>
        <v>12</v>
      </c>
      <c r="T110" s="27">
        <f>$R110*(CLA_Berekeningen!$S110*CLA_Gegevens!$C$16)</f>
        <v>0</v>
      </c>
      <c r="U110" s="27">
        <f t="shared" si="19"/>
        <v>0</v>
      </c>
      <c r="V110" s="27">
        <f t="shared" si="17"/>
        <v>0</v>
      </c>
      <c r="W110" s="29">
        <f>$V110/CLA_Gegevens!$C$29</f>
        <v>0</v>
      </c>
      <c r="X110" s="28" t="str">
        <f>IF(H110="yes",ROUND(CLA_Gegevens!$C$5*CLA_Berekeningen!W110,0),"0")</f>
        <v>0</v>
      </c>
      <c r="Y110" s="44"/>
      <c r="Z110" s="74">
        <f t="shared" si="18"/>
        <v>0</v>
      </c>
      <c r="AA110" s="74">
        <f>$Z110+$Z110*CLA_Gegevens!$C$24</f>
        <v>0</v>
      </c>
      <c r="AB110" s="74">
        <f>$Z110+$Z110*CLA_Gegevens!$C$25</f>
        <v>0</v>
      </c>
      <c r="AC110" s="74">
        <f>$Z110+$Z110*CLA_Gegevens!$C$26</f>
        <v>0</v>
      </c>
      <c r="AD110" s="74">
        <f>$Z110+$Z110*CLA_Gegevens!$C$27</f>
        <v>0</v>
      </c>
      <c r="AE110" s="74">
        <f>$Z110+$Z110*CLA_Gegevens!$C$28</f>
        <v>0</v>
      </c>
    </row>
    <row r="111" spans="2:31" x14ac:dyDescent="0.55000000000000004">
      <c r="B111" s="4">
        <f>CLA_Accounts!$B107</f>
        <v>0</v>
      </c>
      <c r="C111" s="4">
        <f>CLA_Accounts!$C107</f>
        <v>0</v>
      </c>
      <c r="D111" s="4">
        <f>CLA_Accounts!$E107</f>
        <v>0</v>
      </c>
      <c r="E111" s="4">
        <f>CLA_Accounts!$F107</f>
        <v>0</v>
      </c>
      <c r="F111" s="23">
        <f>E111*CLA_Gegevens!$C$11</f>
        <v>0</v>
      </c>
      <c r="G111" s="24">
        <f>IF(CLA_Accounts!K107&gt;2020,CLA_Accounts!K107,0)</f>
        <v>0</v>
      </c>
      <c r="H111" s="25" t="str">
        <f t="shared" si="12"/>
        <v>no</v>
      </c>
      <c r="I111" s="4" t="str">
        <f>IF(AND($I$6&lt;CLA_Gegevens!$C$31,$I$6&lt;&gt;0),"yes","no")</f>
        <v>yes</v>
      </c>
      <c r="J111" s="26">
        <f t="shared" si="20"/>
        <v>0</v>
      </c>
      <c r="K111" s="4" t="str">
        <f>IF(AND($K$6&lt;CLA_Gegevens!$C$31,$K$6&lt;&gt;0),"yes","no")</f>
        <v>yes</v>
      </c>
      <c r="L111" s="26">
        <f t="shared" si="13"/>
        <v>0</v>
      </c>
      <c r="M111" s="4" t="str">
        <f>IF(AND($M$6&lt;CLA_Gegevens!$C$31,$M$6&lt;&gt;0),"yes","no")</f>
        <v>yes</v>
      </c>
      <c r="N111" s="26">
        <f t="shared" si="14"/>
        <v>0</v>
      </c>
      <c r="O111" s="4" t="str">
        <f>IF(AND($O$6&lt;CLA_Gegevens!$C$31,$O$6&lt;&gt;0),"yes","no")</f>
        <v>no</v>
      </c>
      <c r="P111" s="26">
        <f t="shared" si="15"/>
        <v>0</v>
      </c>
      <c r="Q111" s="4" t="str">
        <f>IF(AND($Q$6&lt;CLA_Gegevens!$C$31,$Q$6&lt;&gt;0),"yes","no")</f>
        <v>no</v>
      </c>
      <c r="R111" s="26">
        <f t="shared" si="16"/>
        <v>0</v>
      </c>
      <c r="S111" s="4">
        <f>CLA_Gegevens!$C$32-(COUNTIF(I111:Q111,"yes")*12)</f>
        <v>12</v>
      </c>
      <c r="T111" s="27">
        <f>$R111*(CLA_Berekeningen!$S111*CLA_Gegevens!$C$16)</f>
        <v>0</v>
      </c>
      <c r="U111" s="27">
        <f t="shared" si="19"/>
        <v>0</v>
      </c>
      <c r="V111" s="27">
        <f t="shared" si="17"/>
        <v>0</v>
      </c>
      <c r="W111" s="29">
        <f>$V111/CLA_Gegevens!$C$29</f>
        <v>0</v>
      </c>
      <c r="X111" s="28" t="str">
        <f>IF(H111="yes",ROUND(CLA_Gegevens!$C$5*CLA_Berekeningen!W111,0),"0")</f>
        <v>0</v>
      </c>
      <c r="Y111" s="44"/>
      <c r="Z111" s="74">
        <f t="shared" si="18"/>
        <v>0</v>
      </c>
      <c r="AA111" s="74">
        <f>$Z111+$Z111*CLA_Gegevens!$C$24</f>
        <v>0</v>
      </c>
      <c r="AB111" s="74">
        <f>$Z111+$Z111*CLA_Gegevens!$C$25</f>
        <v>0</v>
      </c>
      <c r="AC111" s="74">
        <f>$Z111+$Z111*CLA_Gegevens!$C$26</f>
        <v>0</v>
      </c>
      <c r="AD111" s="74">
        <f>$Z111+$Z111*CLA_Gegevens!$C$27</f>
        <v>0</v>
      </c>
      <c r="AE111" s="74">
        <f>$Z111+$Z111*CLA_Gegevens!$C$28</f>
        <v>0</v>
      </c>
    </row>
    <row r="112" spans="2:31" x14ac:dyDescent="0.55000000000000004">
      <c r="B112" s="4">
        <f>CLA_Accounts!$B108</f>
        <v>0</v>
      </c>
      <c r="C112" s="4">
        <f>CLA_Accounts!$C108</f>
        <v>0</v>
      </c>
      <c r="D112" s="4">
        <f>CLA_Accounts!$E108</f>
        <v>0</v>
      </c>
      <c r="E112" s="4">
        <f>CLA_Accounts!$F108</f>
        <v>0</v>
      </c>
      <c r="F112" s="23">
        <f>E112*CLA_Gegevens!$C$11</f>
        <v>0</v>
      </c>
      <c r="G112" s="24">
        <f>IF(CLA_Accounts!K108&gt;2020,CLA_Accounts!K108,0)</f>
        <v>0</v>
      </c>
      <c r="H112" s="25" t="str">
        <f t="shared" si="12"/>
        <v>no</v>
      </c>
      <c r="I112" s="4" t="str">
        <f>IF(AND($I$6&lt;CLA_Gegevens!$C$31,$I$6&lt;&gt;0),"yes","no")</f>
        <v>yes</v>
      </c>
      <c r="J112" s="26">
        <f t="shared" si="20"/>
        <v>0</v>
      </c>
      <c r="K112" s="4" t="str">
        <f>IF(AND($K$6&lt;CLA_Gegevens!$C$31,$K$6&lt;&gt;0),"yes","no")</f>
        <v>yes</v>
      </c>
      <c r="L112" s="26">
        <f t="shared" si="13"/>
        <v>0</v>
      </c>
      <c r="M112" s="4" t="str">
        <f>IF(AND($M$6&lt;CLA_Gegevens!$C$31,$M$6&lt;&gt;0),"yes","no")</f>
        <v>yes</v>
      </c>
      <c r="N112" s="26">
        <f t="shared" si="14"/>
        <v>0</v>
      </c>
      <c r="O112" s="4" t="str">
        <f>IF(AND($O$6&lt;CLA_Gegevens!$C$31,$O$6&lt;&gt;0),"yes","no")</f>
        <v>no</v>
      </c>
      <c r="P112" s="26">
        <f t="shared" si="15"/>
        <v>0</v>
      </c>
      <c r="Q112" s="4" t="str">
        <f>IF(AND($Q$6&lt;CLA_Gegevens!$C$31,$Q$6&lt;&gt;0),"yes","no")</f>
        <v>no</v>
      </c>
      <c r="R112" s="26">
        <f t="shared" si="16"/>
        <v>0</v>
      </c>
      <c r="S112" s="4">
        <f>CLA_Gegevens!$C$32-(COUNTIF(I112:Q112,"yes")*12)</f>
        <v>12</v>
      </c>
      <c r="T112" s="27">
        <f>$R112*(CLA_Berekeningen!$S112*CLA_Gegevens!$C$16)</f>
        <v>0</v>
      </c>
      <c r="U112" s="27">
        <f t="shared" si="19"/>
        <v>0</v>
      </c>
      <c r="V112" s="27">
        <f t="shared" si="17"/>
        <v>0</v>
      </c>
      <c r="W112" s="29">
        <f>$V112/CLA_Gegevens!$C$29</f>
        <v>0</v>
      </c>
      <c r="X112" s="28" t="str">
        <f>IF(H112="yes",ROUND(CLA_Gegevens!$C$5*CLA_Berekeningen!W112,0),"0")</f>
        <v>0</v>
      </c>
      <c r="Y112" s="44"/>
      <c r="Z112" s="74">
        <f t="shared" si="18"/>
        <v>0</v>
      </c>
      <c r="AA112" s="74">
        <f>$Z112+$Z112*CLA_Gegevens!$C$24</f>
        <v>0</v>
      </c>
      <c r="AB112" s="74">
        <f>$Z112+$Z112*CLA_Gegevens!$C$25</f>
        <v>0</v>
      </c>
      <c r="AC112" s="74">
        <f>$Z112+$Z112*CLA_Gegevens!$C$26</f>
        <v>0</v>
      </c>
      <c r="AD112" s="74">
        <f>$Z112+$Z112*CLA_Gegevens!$C$27</f>
        <v>0</v>
      </c>
      <c r="AE112" s="74">
        <f>$Z112+$Z112*CLA_Gegevens!$C$28</f>
        <v>0</v>
      </c>
    </row>
    <row r="113" spans="2:31" x14ac:dyDescent="0.55000000000000004">
      <c r="B113" s="4">
        <f>CLA_Accounts!$B109</f>
        <v>0</v>
      </c>
      <c r="C113" s="4">
        <f>CLA_Accounts!$C109</f>
        <v>0</v>
      </c>
      <c r="D113" s="4">
        <f>CLA_Accounts!$E109</f>
        <v>0</v>
      </c>
      <c r="E113" s="4">
        <f>CLA_Accounts!$F109</f>
        <v>0</v>
      </c>
      <c r="F113" s="23">
        <f>E113*CLA_Gegevens!$C$11</f>
        <v>0</v>
      </c>
      <c r="G113" s="24">
        <f>IF(CLA_Accounts!K109&gt;2020,CLA_Accounts!K109,0)</f>
        <v>0</v>
      </c>
      <c r="H113" s="25" t="str">
        <f t="shared" si="12"/>
        <v>no</v>
      </c>
      <c r="I113" s="4" t="str">
        <f>IF(AND($I$6&lt;CLA_Gegevens!$C$31,$I$6&lt;&gt;0),"yes","no")</f>
        <v>yes</v>
      </c>
      <c r="J113" s="26">
        <f t="shared" si="20"/>
        <v>0</v>
      </c>
      <c r="K113" s="4" t="str">
        <f>IF(AND($K$6&lt;CLA_Gegevens!$C$31,$K$6&lt;&gt;0),"yes","no")</f>
        <v>yes</v>
      </c>
      <c r="L113" s="26">
        <f t="shared" si="13"/>
        <v>0</v>
      </c>
      <c r="M113" s="4" t="str">
        <f>IF(AND($M$6&lt;CLA_Gegevens!$C$31,$M$6&lt;&gt;0),"yes","no")</f>
        <v>yes</v>
      </c>
      <c r="N113" s="26">
        <f t="shared" si="14"/>
        <v>0</v>
      </c>
      <c r="O113" s="4" t="str">
        <f>IF(AND($O$6&lt;CLA_Gegevens!$C$31,$O$6&lt;&gt;0),"yes","no")</f>
        <v>no</v>
      </c>
      <c r="P113" s="26">
        <f t="shared" si="15"/>
        <v>0</v>
      </c>
      <c r="Q113" s="4" t="str">
        <f>IF(AND($Q$6&lt;CLA_Gegevens!$C$31,$Q$6&lt;&gt;0),"yes","no")</f>
        <v>no</v>
      </c>
      <c r="R113" s="26">
        <f t="shared" si="16"/>
        <v>0</v>
      </c>
      <c r="S113" s="4">
        <f>CLA_Gegevens!$C$32-(COUNTIF(I113:Q113,"yes")*12)</f>
        <v>12</v>
      </c>
      <c r="T113" s="27">
        <f>$R113*(CLA_Berekeningen!$S113*CLA_Gegevens!$C$16)</f>
        <v>0</v>
      </c>
      <c r="U113" s="27">
        <f t="shared" si="19"/>
        <v>0</v>
      </c>
      <c r="V113" s="27">
        <f t="shared" si="17"/>
        <v>0</v>
      </c>
      <c r="W113" s="29">
        <f>$V113/CLA_Gegevens!$C$29</f>
        <v>0</v>
      </c>
      <c r="X113" s="28" t="str">
        <f>IF(H113="yes",ROUND(CLA_Gegevens!$C$5*CLA_Berekeningen!W113,0),"0")</f>
        <v>0</v>
      </c>
      <c r="Y113" s="44"/>
      <c r="Z113" s="74">
        <f t="shared" si="18"/>
        <v>0</v>
      </c>
      <c r="AA113" s="74">
        <f>$Z113+$Z113*CLA_Gegevens!$C$24</f>
        <v>0</v>
      </c>
      <c r="AB113" s="74">
        <f>$Z113+$Z113*CLA_Gegevens!$C$25</f>
        <v>0</v>
      </c>
      <c r="AC113" s="74">
        <f>$Z113+$Z113*CLA_Gegevens!$C$26</f>
        <v>0</v>
      </c>
      <c r="AD113" s="74">
        <f>$Z113+$Z113*CLA_Gegevens!$C$27</f>
        <v>0</v>
      </c>
      <c r="AE113" s="74">
        <f>$Z113+$Z113*CLA_Gegevens!$C$28</f>
        <v>0</v>
      </c>
    </row>
    <row r="114" spans="2:31" x14ac:dyDescent="0.55000000000000004">
      <c r="B114" s="4">
        <f>CLA_Accounts!$B110</f>
        <v>0</v>
      </c>
      <c r="C114" s="4">
        <f>CLA_Accounts!$C110</f>
        <v>0</v>
      </c>
      <c r="D114" s="4">
        <f>CLA_Accounts!$E110</f>
        <v>0</v>
      </c>
      <c r="E114" s="4">
        <f>CLA_Accounts!$F110</f>
        <v>0</v>
      </c>
      <c r="F114" s="23">
        <f>E114*CLA_Gegevens!$C$11</f>
        <v>0</v>
      </c>
      <c r="G114" s="24">
        <f>IF(CLA_Accounts!K110&gt;2020,CLA_Accounts!K110,0)</f>
        <v>0</v>
      </c>
      <c r="H114" s="25" t="str">
        <f t="shared" si="12"/>
        <v>no</v>
      </c>
      <c r="I114" s="4" t="str">
        <f>IF(AND($I$6&lt;CLA_Gegevens!$C$31,$I$6&lt;&gt;0),"yes","no")</f>
        <v>yes</v>
      </c>
      <c r="J114" s="26">
        <f t="shared" si="20"/>
        <v>0</v>
      </c>
      <c r="K114" s="4" t="str">
        <f>IF(AND($K$6&lt;CLA_Gegevens!$C$31,$K$6&lt;&gt;0),"yes","no")</f>
        <v>yes</v>
      </c>
      <c r="L114" s="26">
        <f t="shared" si="13"/>
        <v>0</v>
      </c>
      <c r="M114" s="4" t="str">
        <f>IF(AND($M$6&lt;CLA_Gegevens!$C$31,$M$6&lt;&gt;0),"yes","no")</f>
        <v>yes</v>
      </c>
      <c r="N114" s="26">
        <f t="shared" si="14"/>
        <v>0</v>
      </c>
      <c r="O114" s="4" t="str">
        <f>IF(AND($O$6&lt;CLA_Gegevens!$C$31,$O$6&lt;&gt;0),"yes","no")</f>
        <v>no</v>
      </c>
      <c r="P114" s="26">
        <f t="shared" si="15"/>
        <v>0</v>
      </c>
      <c r="Q114" s="4" t="str">
        <f>IF(AND($Q$6&lt;CLA_Gegevens!$C$31,$Q$6&lt;&gt;0),"yes","no")</f>
        <v>no</v>
      </c>
      <c r="R114" s="26">
        <f t="shared" si="16"/>
        <v>0</v>
      </c>
      <c r="S114" s="4">
        <f>CLA_Gegevens!$C$32-(COUNTIF(I114:Q114,"yes")*12)</f>
        <v>12</v>
      </c>
      <c r="T114" s="27">
        <f>$R114*(CLA_Berekeningen!$S114*CLA_Gegevens!$C$16)</f>
        <v>0</v>
      </c>
      <c r="U114" s="27">
        <f t="shared" si="19"/>
        <v>0</v>
      </c>
      <c r="V114" s="27">
        <f t="shared" si="17"/>
        <v>0</v>
      </c>
      <c r="W114" s="29">
        <f>$V114/CLA_Gegevens!$C$29</f>
        <v>0</v>
      </c>
      <c r="X114" s="28" t="str">
        <f>IF(H114="yes",ROUND(CLA_Gegevens!$C$5*CLA_Berekeningen!W114,0),"0")</f>
        <v>0</v>
      </c>
      <c r="Y114" s="44"/>
      <c r="Z114" s="74">
        <f t="shared" si="18"/>
        <v>0</v>
      </c>
      <c r="AA114" s="74">
        <f>$Z114+$Z114*CLA_Gegevens!$C$24</f>
        <v>0</v>
      </c>
      <c r="AB114" s="74">
        <f>$Z114+$Z114*CLA_Gegevens!$C$25</f>
        <v>0</v>
      </c>
      <c r="AC114" s="74">
        <f>$Z114+$Z114*CLA_Gegevens!$C$26</f>
        <v>0</v>
      </c>
      <c r="AD114" s="74">
        <f>$Z114+$Z114*CLA_Gegevens!$C$27</f>
        <v>0</v>
      </c>
      <c r="AE114" s="74">
        <f>$Z114+$Z114*CLA_Gegevens!$C$28</f>
        <v>0</v>
      </c>
    </row>
    <row r="115" spans="2:31" x14ac:dyDescent="0.55000000000000004">
      <c r="B115" s="4">
        <f>CLA_Accounts!$B111</f>
        <v>0</v>
      </c>
      <c r="C115" s="4">
        <f>CLA_Accounts!$C111</f>
        <v>0</v>
      </c>
      <c r="D115" s="4">
        <f>CLA_Accounts!$E111</f>
        <v>0</v>
      </c>
      <c r="E115" s="4">
        <f>CLA_Accounts!$F111</f>
        <v>0</v>
      </c>
      <c r="F115" s="23">
        <f>E115*CLA_Gegevens!$C$11</f>
        <v>0</v>
      </c>
      <c r="G115" s="24">
        <f>IF(CLA_Accounts!K111&gt;2020,CLA_Accounts!K111,0)</f>
        <v>0</v>
      </c>
      <c r="H115" s="25" t="str">
        <f t="shared" si="12"/>
        <v>no</v>
      </c>
      <c r="I115" s="4" t="str">
        <f>IF(AND($I$6&lt;CLA_Gegevens!$C$31,$I$6&lt;&gt;0),"yes","no")</f>
        <v>yes</v>
      </c>
      <c r="J115" s="26">
        <f t="shared" si="20"/>
        <v>0</v>
      </c>
      <c r="K115" s="4" t="str">
        <f>IF(AND($K$6&lt;CLA_Gegevens!$C$31,$K$6&lt;&gt;0),"yes","no")</f>
        <v>yes</v>
      </c>
      <c r="L115" s="26">
        <f t="shared" si="13"/>
        <v>0</v>
      </c>
      <c r="M115" s="4" t="str">
        <f>IF(AND($M$6&lt;CLA_Gegevens!$C$31,$M$6&lt;&gt;0),"yes","no")</f>
        <v>yes</v>
      </c>
      <c r="N115" s="26">
        <f t="shared" si="14"/>
        <v>0</v>
      </c>
      <c r="O115" s="4" t="str">
        <f>IF(AND($O$6&lt;CLA_Gegevens!$C$31,$O$6&lt;&gt;0),"yes","no")</f>
        <v>no</v>
      </c>
      <c r="P115" s="26">
        <f t="shared" si="15"/>
        <v>0</v>
      </c>
      <c r="Q115" s="4" t="str">
        <f>IF(AND($Q$6&lt;CLA_Gegevens!$C$31,$Q$6&lt;&gt;0),"yes","no")</f>
        <v>no</v>
      </c>
      <c r="R115" s="26">
        <f t="shared" si="16"/>
        <v>0</v>
      </c>
      <c r="S115" s="4">
        <f>CLA_Gegevens!$C$32-(COUNTIF(I115:Q115,"yes")*12)</f>
        <v>12</v>
      </c>
      <c r="T115" s="27">
        <f>$R115*(CLA_Berekeningen!$S115*CLA_Gegevens!$C$16)</f>
        <v>0</v>
      </c>
      <c r="U115" s="27">
        <f t="shared" si="19"/>
        <v>0</v>
      </c>
      <c r="V115" s="27">
        <f t="shared" si="17"/>
        <v>0</v>
      </c>
      <c r="W115" s="29">
        <f>$V115/CLA_Gegevens!$C$29</f>
        <v>0</v>
      </c>
      <c r="X115" s="28" t="str">
        <f>IF(H115="yes",ROUND(CLA_Gegevens!$C$5*CLA_Berekeningen!W115,0),"0")</f>
        <v>0</v>
      </c>
      <c r="Y115" s="44"/>
      <c r="Z115" s="74">
        <f t="shared" si="18"/>
        <v>0</v>
      </c>
      <c r="AA115" s="74">
        <f>$Z115+$Z115*CLA_Gegevens!$C$24</f>
        <v>0</v>
      </c>
      <c r="AB115" s="74">
        <f>$Z115+$Z115*CLA_Gegevens!$C$25</f>
        <v>0</v>
      </c>
      <c r="AC115" s="74">
        <f>$Z115+$Z115*CLA_Gegevens!$C$26</f>
        <v>0</v>
      </c>
      <c r="AD115" s="74">
        <f>$Z115+$Z115*CLA_Gegevens!$C$27</f>
        <v>0</v>
      </c>
      <c r="AE115" s="74">
        <f>$Z115+$Z115*CLA_Gegevens!$C$28</f>
        <v>0</v>
      </c>
    </row>
    <row r="116" spans="2:31" x14ac:dyDescent="0.55000000000000004">
      <c r="B116" s="4">
        <f>CLA_Accounts!$B112</f>
        <v>0</v>
      </c>
      <c r="C116" s="4">
        <f>CLA_Accounts!$C112</f>
        <v>0</v>
      </c>
      <c r="D116" s="4">
        <f>CLA_Accounts!$E112</f>
        <v>0</v>
      </c>
      <c r="E116" s="4">
        <f>CLA_Accounts!$F112</f>
        <v>0</v>
      </c>
      <c r="F116" s="23">
        <f>E116*CLA_Gegevens!$C$11</f>
        <v>0</v>
      </c>
      <c r="G116" s="24">
        <f>IF(CLA_Accounts!K112&gt;2020,CLA_Accounts!K112,0)</f>
        <v>0</v>
      </c>
      <c r="H116" s="25" t="str">
        <f t="shared" si="12"/>
        <v>no</v>
      </c>
      <c r="I116" s="4" t="str">
        <f>IF(AND($I$6&lt;CLA_Gegevens!$C$31,$I$6&lt;&gt;0),"yes","no")</f>
        <v>yes</v>
      </c>
      <c r="J116" s="26">
        <f t="shared" si="20"/>
        <v>0</v>
      </c>
      <c r="K116" s="4" t="str">
        <f>IF(AND($K$6&lt;CLA_Gegevens!$C$31,$K$6&lt;&gt;0),"yes","no")</f>
        <v>yes</v>
      </c>
      <c r="L116" s="26">
        <f t="shared" si="13"/>
        <v>0</v>
      </c>
      <c r="M116" s="4" t="str">
        <f>IF(AND($M$6&lt;CLA_Gegevens!$C$31,$M$6&lt;&gt;0),"yes","no")</f>
        <v>yes</v>
      </c>
      <c r="N116" s="26">
        <f t="shared" si="14"/>
        <v>0</v>
      </c>
      <c r="O116" s="4" t="str">
        <f>IF(AND($O$6&lt;CLA_Gegevens!$C$31,$O$6&lt;&gt;0),"yes","no")</f>
        <v>no</v>
      </c>
      <c r="P116" s="26">
        <f t="shared" si="15"/>
        <v>0</v>
      </c>
      <c r="Q116" s="4" t="str">
        <f>IF(AND($Q$6&lt;CLA_Gegevens!$C$31,$Q$6&lt;&gt;0),"yes","no")</f>
        <v>no</v>
      </c>
      <c r="R116" s="26">
        <f t="shared" si="16"/>
        <v>0</v>
      </c>
      <c r="S116" s="4">
        <f>CLA_Gegevens!$C$32-(COUNTIF(I116:Q116,"yes")*12)</f>
        <v>12</v>
      </c>
      <c r="T116" s="27">
        <f>$R116*(CLA_Berekeningen!$S116*CLA_Gegevens!$C$16)</f>
        <v>0</v>
      </c>
      <c r="U116" s="27">
        <f t="shared" si="19"/>
        <v>0</v>
      </c>
      <c r="V116" s="27">
        <f t="shared" si="17"/>
        <v>0</v>
      </c>
      <c r="W116" s="29">
        <f>$V116/CLA_Gegevens!$C$29</f>
        <v>0</v>
      </c>
      <c r="X116" s="28" t="str">
        <f>IF(H116="yes",ROUND(CLA_Gegevens!$C$5*CLA_Berekeningen!W116,0),"0")</f>
        <v>0</v>
      </c>
      <c r="Y116" s="44"/>
      <c r="Z116" s="74">
        <f t="shared" si="18"/>
        <v>0</v>
      </c>
      <c r="AA116" s="74">
        <f>$Z116+$Z116*CLA_Gegevens!$C$24</f>
        <v>0</v>
      </c>
      <c r="AB116" s="74">
        <f>$Z116+$Z116*CLA_Gegevens!$C$25</f>
        <v>0</v>
      </c>
      <c r="AC116" s="74">
        <f>$Z116+$Z116*CLA_Gegevens!$C$26</f>
        <v>0</v>
      </c>
      <c r="AD116" s="74">
        <f>$Z116+$Z116*CLA_Gegevens!$C$27</f>
        <v>0</v>
      </c>
      <c r="AE116" s="74">
        <f>$Z116+$Z116*CLA_Gegevens!$C$28</f>
        <v>0</v>
      </c>
    </row>
    <row r="117" spans="2:31" x14ac:dyDescent="0.55000000000000004">
      <c r="B117" s="4">
        <f>CLA_Accounts!$B113</f>
        <v>0</v>
      </c>
      <c r="C117" s="4">
        <f>CLA_Accounts!$C113</f>
        <v>0</v>
      </c>
      <c r="D117" s="4">
        <f>CLA_Accounts!$E113</f>
        <v>0</v>
      </c>
      <c r="E117" s="4">
        <f>CLA_Accounts!$F113</f>
        <v>0</v>
      </c>
      <c r="F117" s="23">
        <f>E117*CLA_Gegevens!$C$11</f>
        <v>0</v>
      </c>
      <c r="G117" s="24">
        <f>IF(CLA_Accounts!K113&gt;2020,CLA_Accounts!K113,0)</f>
        <v>0</v>
      </c>
      <c r="H117" s="25" t="str">
        <f t="shared" si="12"/>
        <v>no</v>
      </c>
      <c r="I117" s="4" t="str">
        <f>IF(AND($I$6&lt;CLA_Gegevens!$C$31,$I$6&lt;&gt;0),"yes","no")</f>
        <v>yes</v>
      </c>
      <c r="J117" s="26">
        <f t="shared" si="20"/>
        <v>0</v>
      </c>
      <c r="K117" s="4" t="str">
        <f>IF(AND($K$6&lt;CLA_Gegevens!$C$31,$K$6&lt;&gt;0),"yes","no")</f>
        <v>yes</v>
      </c>
      <c r="L117" s="26">
        <f t="shared" si="13"/>
        <v>0</v>
      </c>
      <c r="M117" s="4" t="str">
        <f>IF(AND($M$6&lt;CLA_Gegevens!$C$31,$M$6&lt;&gt;0),"yes","no")</f>
        <v>yes</v>
      </c>
      <c r="N117" s="26">
        <f t="shared" si="14"/>
        <v>0</v>
      </c>
      <c r="O117" s="4" t="str">
        <f>IF(AND($O$6&lt;CLA_Gegevens!$C$31,$O$6&lt;&gt;0),"yes","no")</f>
        <v>no</v>
      </c>
      <c r="P117" s="26">
        <f t="shared" si="15"/>
        <v>0</v>
      </c>
      <c r="Q117" s="4" t="str">
        <f>IF(AND($Q$6&lt;CLA_Gegevens!$C$31,$Q$6&lt;&gt;0),"yes","no")</f>
        <v>no</v>
      </c>
      <c r="R117" s="26">
        <f t="shared" si="16"/>
        <v>0</v>
      </c>
      <c r="S117" s="4">
        <f>CLA_Gegevens!$C$32-(COUNTIF(I117:Q117,"yes")*12)</f>
        <v>12</v>
      </c>
      <c r="T117" s="27">
        <f>$R117*(CLA_Berekeningen!$S117*CLA_Gegevens!$C$16)</f>
        <v>0</v>
      </c>
      <c r="U117" s="27">
        <f t="shared" si="19"/>
        <v>0</v>
      </c>
      <c r="V117" s="27">
        <f t="shared" si="17"/>
        <v>0</v>
      </c>
      <c r="W117" s="29">
        <f>$V117/CLA_Gegevens!$C$29</f>
        <v>0</v>
      </c>
      <c r="X117" s="28" t="str">
        <f>IF(H117="yes",ROUND(CLA_Gegevens!$C$5*CLA_Berekeningen!W117,0),"0")</f>
        <v>0</v>
      </c>
      <c r="Y117" s="44"/>
      <c r="Z117" s="74">
        <f t="shared" si="18"/>
        <v>0</v>
      </c>
      <c r="AA117" s="74">
        <f>$Z117+$Z117*CLA_Gegevens!$C$24</f>
        <v>0</v>
      </c>
      <c r="AB117" s="74">
        <f>$Z117+$Z117*CLA_Gegevens!$C$25</f>
        <v>0</v>
      </c>
      <c r="AC117" s="74">
        <f>$Z117+$Z117*CLA_Gegevens!$C$26</f>
        <v>0</v>
      </c>
      <c r="AD117" s="74">
        <f>$Z117+$Z117*CLA_Gegevens!$C$27</f>
        <v>0</v>
      </c>
      <c r="AE117" s="74">
        <f>$Z117+$Z117*CLA_Gegevens!$C$28</f>
        <v>0</v>
      </c>
    </row>
    <row r="118" spans="2:31" x14ac:dyDescent="0.55000000000000004">
      <c r="B118" s="4">
        <f>CLA_Accounts!$B114</f>
        <v>0</v>
      </c>
      <c r="C118" s="4">
        <f>CLA_Accounts!$C114</f>
        <v>0</v>
      </c>
      <c r="D118" s="4">
        <f>CLA_Accounts!$E114</f>
        <v>0</v>
      </c>
      <c r="E118" s="4">
        <f>CLA_Accounts!$F114</f>
        <v>0</v>
      </c>
      <c r="F118" s="23">
        <f>E118*CLA_Gegevens!$C$11</f>
        <v>0</v>
      </c>
      <c r="G118" s="24">
        <f>IF(CLA_Accounts!K114&gt;2020,CLA_Accounts!K114,0)</f>
        <v>0</v>
      </c>
      <c r="H118" s="25" t="str">
        <f t="shared" si="12"/>
        <v>no</v>
      </c>
      <c r="I118" s="4" t="str">
        <f>IF(AND($I$6&lt;CLA_Gegevens!$C$31,$I$6&lt;&gt;0),"yes","no")</f>
        <v>yes</v>
      </c>
      <c r="J118" s="26">
        <f t="shared" si="20"/>
        <v>0</v>
      </c>
      <c r="K118" s="4" t="str">
        <f>IF(AND($K$6&lt;CLA_Gegevens!$C$31,$K$6&lt;&gt;0),"yes","no")</f>
        <v>yes</v>
      </c>
      <c r="L118" s="26">
        <f t="shared" si="13"/>
        <v>0</v>
      </c>
      <c r="M118" s="4" t="str">
        <f>IF(AND($M$6&lt;CLA_Gegevens!$C$31,$M$6&lt;&gt;0),"yes","no")</f>
        <v>yes</v>
      </c>
      <c r="N118" s="26">
        <f t="shared" si="14"/>
        <v>0</v>
      </c>
      <c r="O118" s="4" t="str">
        <f>IF(AND($O$6&lt;CLA_Gegevens!$C$31,$O$6&lt;&gt;0),"yes","no")</f>
        <v>no</v>
      </c>
      <c r="P118" s="26">
        <f t="shared" si="15"/>
        <v>0</v>
      </c>
      <c r="Q118" s="4" t="str">
        <f>IF(AND($Q$6&lt;CLA_Gegevens!$C$31,$Q$6&lt;&gt;0),"yes","no")</f>
        <v>no</v>
      </c>
      <c r="R118" s="26">
        <f t="shared" si="16"/>
        <v>0</v>
      </c>
      <c r="S118" s="4">
        <f>CLA_Gegevens!$C$32-(COUNTIF(I118:Q118,"yes")*12)</f>
        <v>12</v>
      </c>
      <c r="T118" s="27">
        <f>$R118*(CLA_Berekeningen!$S118*CLA_Gegevens!$C$16)</f>
        <v>0</v>
      </c>
      <c r="U118" s="27">
        <f t="shared" si="19"/>
        <v>0</v>
      </c>
      <c r="V118" s="27">
        <f t="shared" si="17"/>
        <v>0</v>
      </c>
      <c r="W118" s="29">
        <f>$V118/CLA_Gegevens!$C$29</f>
        <v>0</v>
      </c>
      <c r="X118" s="28" t="str">
        <f>IF(H118="yes",ROUND(CLA_Gegevens!$C$5*CLA_Berekeningen!W118,0),"0")</f>
        <v>0</v>
      </c>
      <c r="Y118" s="44"/>
      <c r="Z118" s="74">
        <f t="shared" si="18"/>
        <v>0</v>
      </c>
      <c r="AA118" s="74">
        <f>$Z118+$Z118*CLA_Gegevens!$C$24</f>
        <v>0</v>
      </c>
      <c r="AB118" s="74">
        <f>$Z118+$Z118*CLA_Gegevens!$C$25</f>
        <v>0</v>
      </c>
      <c r="AC118" s="74">
        <f>$Z118+$Z118*CLA_Gegevens!$C$26</f>
        <v>0</v>
      </c>
      <c r="AD118" s="74">
        <f>$Z118+$Z118*CLA_Gegevens!$C$27</f>
        <v>0</v>
      </c>
      <c r="AE118" s="74">
        <f>$Z118+$Z118*CLA_Gegevens!$C$28</f>
        <v>0</v>
      </c>
    </row>
    <row r="119" spans="2:31" x14ac:dyDescent="0.55000000000000004">
      <c r="B119" s="4">
        <f>CLA_Accounts!$B115</f>
        <v>0</v>
      </c>
      <c r="C119" s="4">
        <f>CLA_Accounts!$C115</f>
        <v>0</v>
      </c>
      <c r="D119" s="4">
        <f>CLA_Accounts!$E115</f>
        <v>0</v>
      </c>
      <c r="E119" s="4">
        <f>CLA_Accounts!$F115</f>
        <v>0</v>
      </c>
      <c r="F119" s="23">
        <f>E119*CLA_Gegevens!$C$11</f>
        <v>0</v>
      </c>
      <c r="G119" s="24">
        <f>IF(CLA_Accounts!K115&gt;2020,CLA_Accounts!K115,0)</f>
        <v>0</v>
      </c>
      <c r="H119" s="25" t="str">
        <f t="shared" si="12"/>
        <v>no</v>
      </c>
      <c r="I119" s="4" t="str">
        <f>IF(AND($I$6&lt;CLA_Gegevens!$C$31,$I$6&lt;&gt;0),"yes","no")</f>
        <v>yes</v>
      </c>
      <c r="J119" s="26">
        <f t="shared" si="20"/>
        <v>0</v>
      </c>
      <c r="K119" s="4" t="str">
        <f>IF(AND($K$6&lt;CLA_Gegevens!$C$31,$K$6&lt;&gt;0),"yes","no")</f>
        <v>yes</v>
      </c>
      <c r="L119" s="26">
        <f t="shared" si="13"/>
        <v>0</v>
      </c>
      <c r="M119" s="4" t="str">
        <f>IF(AND($M$6&lt;CLA_Gegevens!$C$31,$M$6&lt;&gt;0),"yes","no")</f>
        <v>yes</v>
      </c>
      <c r="N119" s="26">
        <f t="shared" si="14"/>
        <v>0</v>
      </c>
      <c r="O119" s="4" t="str">
        <f>IF(AND($O$6&lt;CLA_Gegevens!$C$31,$O$6&lt;&gt;0),"yes","no")</f>
        <v>no</v>
      </c>
      <c r="P119" s="26">
        <f t="shared" si="15"/>
        <v>0</v>
      </c>
      <c r="Q119" s="4" t="str">
        <f>IF(AND($Q$6&lt;CLA_Gegevens!$C$31,$Q$6&lt;&gt;0),"yes","no")</f>
        <v>no</v>
      </c>
      <c r="R119" s="26">
        <f t="shared" si="16"/>
        <v>0</v>
      </c>
      <c r="S119" s="4">
        <f>CLA_Gegevens!$C$32-(COUNTIF(I119:Q119,"yes")*12)</f>
        <v>12</v>
      </c>
      <c r="T119" s="27">
        <f>$R119*(CLA_Berekeningen!$S119*CLA_Gegevens!$C$16)</f>
        <v>0</v>
      </c>
      <c r="U119" s="27">
        <f t="shared" si="19"/>
        <v>0</v>
      </c>
      <c r="V119" s="27">
        <f t="shared" si="17"/>
        <v>0</v>
      </c>
      <c r="W119" s="29">
        <f>$V119/CLA_Gegevens!$C$29</f>
        <v>0</v>
      </c>
      <c r="X119" s="28" t="str">
        <f>IF(H119="yes",ROUND(CLA_Gegevens!$C$5*CLA_Berekeningen!W119,0),"0")</f>
        <v>0</v>
      </c>
      <c r="Y119" s="44"/>
      <c r="Z119" s="74">
        <f t="shared" si="18"/>
        <v>0</v>
      </c>
      <c r="AA119" s="74">
        <f>$Z119+$Z119*CLA_Gegevens!$C$24</f>
        <v>0</v>
      </c>
      <c r="AB119" s="74">
        <f>$Z119+$Z119*CLA_Gegevens!$C$25</f>
        <v>0</v>
      </c>
      <c r="AC119" s="74">
        <f>$Z119+$Z119*CLA_Gegevens!$C$26</f>
        <v>0</v>
      </c>
      <c r="AD119" s="74">
        <f>$Z119+$Z119*CLA_Gegevens!$C$27</f>
        <v>0</v>
      </c>
      <c r="AE119" s="74">
        <f>$Z119+$Z119*CLA_Gegevens!$C$28</f>
        <v>0</v>
      </c>
    </row>
    <row r="120" spans="2:31" x14ac:dyDescent="0.55000000000000004">
      <c r="B120" s="4">
        <f>CLA_Accounts!$B116</f>
        <v>0</v>
      </c>
      <c r="C120" s="4">
        <f>CLA_Accounts!$C116</f>
        <v>0</v>
      </c>
      <c r="D120" s="4">
        <f>CLA_Accounts!$E116</f>
        <v>0</v>
      </c>
      <c r="E120" s="4">
        <f>CLA_Accounts!$F116</f>
        <v>0</v>
      </c>
      <c r="F120" s="23">
        <f>E120*CLA_Gegevens!$C$11</f>
        <v>0</v>
      </c>
      <c r="G120" s="24">
        <f>IF(CLA_Accounts!K116&gt;2020,CLA_Accounts!K116,0)</f>
        <v>0</v>
      </c>
      <c r="H120" s="25" t="str">
        <f t="shared" si="12"/>
        <v>no</v>
      </c>
      <c r="I120" s="4" t="str">
        <f>IF(AND($I$6&lt;CLA_Gegevens!$C$31,$I$6&lt;&gt;0),"yes","no")</f>
        <v>yes</v>
      </c>
      <c r="J120" s="26">
        <f t="shared" si="20"/>
        <v>0</v>
      </c>
      <c r="K120" s="4" t="str">
        <f>IF(AND($K$6&lt;CLA_Gegevens!$C$31,$K$6&lt;&gt;0),"yes","no")</f>
        <v>yes</v>
      </c>
      <c r="L120" s="26">
        <f t="shared" si="13"/>
        <v>0</v>
      </c>
      <c r="M120" s="4" t="str">
        <f>IF(AND($M$6&lt;CLA_Gegevens!$C$31,$M$6&lt;&gt;0),"yes","no")</f>
        <v>yes</v>
      </c>
      <c r="N120" s="26">
        <f t="shared" si="14"/>
        <v>0</v>
      </c>
      <c r="O120" s="4" t="str">
        <f>IF(AND($O$6&lt;CLA_Gegevens!$C$31,$O$6&lt;&gt;0),"yes","no")</f>
        <v>no</v>
      </c>
      <c r="P120" s="26">
        <f t="shared" si="15"/>
        <v>0</v>
      </c>
      <c r="Q120" s="4" t="str">
        <f>IF(AND($Q$6&lt;CLA_Gegevens!$C$31,$Q$6&lt;&gt;0),"yes","no")</f>
        <v>no</v>
      </c>
      <c r="R120" s="26">
        <f t="shared" si="16"/>
        <v>0</v>
      </c>
      <c r="S120" s="4">
        <f>CLA_Gegevens!$C$32-(COUNTIF(I120:Q120,"yes")*12)</f>
        <v>12</v>
      </c>
      <c r="T120" s="27">
        <f>$R120*(CLA_Berekeningen!$S120*CLA_Gegevens!$C$16)</f>
        <v>0</v>
      </c>
      <c r="U120" s="27">
        <f t="shared" si="19"/>
        <v>0</v>
      </c>
      <c r="V120" s="27">
        <f t="shared" si="17"/>
        <v>0</v>
      </c>
      <c r="W120" s="29">
        <f>$V120/CLA_Gegevens!$C$29</f>
        <v>0</v>
      </c>
      <c r="X120" s="28" t="str">
        <f>IF(H120="yes",ROUND(CLA_Gegevens!$C$5*CLA_Berekeningen!W120,0),"0")</f>
        <v>0</v>
      </c>
      <c r="Y120" s="44"/>
      <c r="Z120" s="74">
        <f t="shared" si="18"/>
        <v>0</v>
      </c>
      <c r="AA120" s="74">
        <f>$Z120+$Z120*CLA_Gegevens!$C$24</f>
        <v>0</v>
      </c>
      <c r="AB120" s="74">
        <f>$Z120+$Z120*CLA_Gegevens!$C$25</f>
        <v>0</v>
      </c>
      <c r="AC120" s="74">
        <f>$Z120+$Z120*CLA_Gegevens!$C$26</f>
        <v>0</v>
      </c>
      <c r="AD120" s="74">
        <f>$Z120+$Z120*CLA_Gegevens!$C$27</f>
        <v>0</v>
      </c>
      <c r="AE120" s="74">
        <f>$Z120+$Z120*CLA_Gegevens!$C$28</f>
        <v>0</v>
      </c>
    </row>
    <row r="121" spans="2:31" x14ac:dyDescent="0.55000000000000004">
      <c r="B121" s="4">
        <f>CLA_Accounts!$B117</f>
        <v>0</v>
      </c>
      <c r="C121" s="4">
        <f>CLA_Accounts!$C117</f>
        <v>0</v>
      </c>
      <c r="D121" s="4">
        <f>CLA_Accounts!$E117</f>
        <v>0</v>
      </c>
      <c r="E121" s="4">
        <f>CLA_Accounts!$F117</f>
        <v>0</v>
      </c>
      <c r="F121" s="23">
        <f>E121*CLA_Gegevens!$C$11</f>
        <v>0</v>
      </c>
      <c r="G121" s="24">
        <f>IF(CLA_Accounts!K117&gt;2020,CLA_Accounts!K117,0)</f>
        <v>0</v>
      </c>
      <c r="H121" s="25" t="str">
        <f t="shared" si="12"/>
        <v>no</v>
      </c>
      <c r="I121" s="4" t="str">
        <f>IF(AND($I$6&lt;CLA_Gegevens!$C$31,$I$6&lt;&gt;0),"yes","no")</f>
        <v>yes</v>
      </c>
      <c r="J121" s="26">
        <f t="shared" si="20"/>
        <v>0</v>
      </c>
      <c r="K121" s="4" t="str">
        <f>IF(AND($K$6&lt;CLA_Gegevens!$C$31,$K$6&lt;&gt;0),"yes","no")</f>
        <v>yes</v>
      </c>
      <c r="L121" s="26">
        <f t="shared" si="13"/>
        <v>0</v>
      </c>
      <c r="M121" s="4" t="str">
        <f>IF(AND($M$6&lt;CLA_Gegevens!$C$31,$M$6&lt;&gt;0),"yes","no")</f>
        <v>yes</v>
      </c>
      <c r="N121" s="26">
        <f t="shared" si="14"/>
        <v>0</v>
      </c>
      <c r="O121" s="4" t="str">
        <f>IF(AND($O$6&lt;CLA_Gegevens!$C$31,$O$6&lt;&gt;0),"yes","no")</f>
        <v>no</v>
      </c>
      <c r="P121" s="26">
        <f t="shared" si="15"/>
        <v>0</v>
      </c>
      <c r="Q121" s="4" t="str">
        <f>IF(AND($Q$6&lt;CLA_Gegevens!$C$31,$Q$6&lt;&gt;0),"yes","no")</f>
        <v>no</v>
      </c>
      <c r="R121" s="26">
        <f t="shared" si="16"/>
        <v>0</v>
      </c>
      <c r="S121" s="4">
        <f>CLA_Gegevens!$C$32-(COUNTIF(I121:Q121,"yes")*12)</f>
        <v>12</v>
      </c>
      <c r="T121" s="27">
        <f>$R121*(CLA_Berekeningen!$S121*CLA_Gegevens!$C$16)</f>
        <v>0</v>
      </c>
      <c r="U121" s="27">
        <f t="shared" si="19"/>
        <v>0</v>
      </c>
      <c r="V121" s="27">
        <f t="shared" si="17"/>
        <v>0</v>
      </c>
      <c r="W121" s="29">
        <f>$V121/CLA_Gegevens!$C$29</f>
        <v>0</v>
      </c>
      <c r="X121" s="28" t="str">
        <f>IF(H121="yes",ROUND(CLA_Gegevens!$C$5*CLA_Berekeningen!W121,0),"0")</f>
        <v>0</v>
      </c>
      <c r="Y121" s="44"/>
      <c r="Z121" s="74">
        <f t="shared" si="18"/>
        <v>0</v>
      </c>
      <c r="AA121" s="74">
        <f>$Z121+$Z121*CLA_Gegevens!$C$24</f>
        <v>0</v>
      </c>
      <c r="AB121" s="74">
        <f>$Z121+$Z121*CLA_Gegevens!$C$25</f>
        <v>0</v>
      </c>
      <c r="AC121" s="74">
        <f>$Z121+$Z121*CLA_Gegevens!$C$26</f>
        <v>0</v>
      </c>
      <c r="AD121" s="74">
        <f>$Z121+$Z121*CLA_Gegevens!$C$27</f>
        <v>0</v>
      </c>
      <c r="AE121" s="74">
        <f>$Z121+$Z121*CLA_Gegevens!$C$28</f>
        <v>0</v>
      </c>
    </row>
    <row r="122" spans="2:31" x14ac:dyDescent="0.55000000000000004">
      <c r="B122" s="4">
        <f>CLA_Accounts!$B118</f>
        <v>0</v>
      </c>
      <c r="C122" s="4">
        <f>CLA_Accounts!$C118</f>
        <v>0</v>
      </c>
      <c r="D122" s="4">
        <f>CLA_Accounts!$E118</f>
        <v>0</v>
      </c>
      <c r="E122" s="4">
        <f>CLA_Accounts!$F118</f>
        <v>0</v>
      </c>
      <c r="F122" s="23">
        <f>E122*CLA_Gegevens!$C$11</f>
        <v>0</v>
      </c>
      <c r="G122" s="24">
        <f>IF(CLA_Accounts!K118&gt;2020,CLA_Accounts!K118,0)</f>
        <v>0</v>
      </c>
      <c r="H122" s="25" t="str">
        <f t="shared" si="12"/>
        <v>no</v>
      </c>
      <c r="I122" s="4" t="str">
        <f>IF(AND($I$6&lt;CLA_Gegevens!$C$31,$I$6&lt;&gt;0),"yes","no")</f>
        <v>yes</v>
      </c>
      <c r="J122" s="26">
        <f t="shared" si="20"/>
        <v>0</v>
      </c>
      <c r="K122" s="4" t="str">
        <f>IF(AND($K$6&lt;CLA_Gegevens!$C$31,$K$6&lt;&gt;0),"yes","no")</f>
        <v>yes</v>
      </c>
      <c r="L122" s="26">
        <f t="shared" si="13"/>
        <v>0</v>
      </c>
      <c r="M122" s="4" t="str">
        <f>IF(AND($M$6&lt;CLA_Gegevens!$C$31,$M$6&lt;&gt;0),"yes","no")</f>
        <v>yes</v>
      </c>
      <c r="N122" s="26">
        <f t="shared" si="14"/>
        <v>0</v>
      </c>
      <c r="O122" s="4" t="str">
        <f>IF(AND($O$6&lt;CLA_Gegevens!$C$31,$O$6&lt;&gt;0),"yes","no")</f>
        <v>no</v>
      </c>
      <c r="P122" s="26">
        <f t="shared" si="15"/>
        <v>0</v>
      </c>
      <c r="Q122" s="4" t="str">
        <f>IF(AND($Q$6&lt;CLA_Gegevens!$C$31,$Q$6&lt;&gt;0),"yes","no")</f>
        <v>no</v>
      </c>
      <c r="R122" s="26">
        <f t="shared" si="16"/>
        <v>0</v>
      </c>
      <c r="S122" s="4">
        <f>CLA_Gegevens!$C$32-(COUNTIF(I122:Q122,"yes")*12)</f>
        <v>12</v>
      </c>
      <c r="T122" s="27">
        <f>$R122*(CLA_Berekeningen!$S122*CLA_Gegevens!$C$16)</f>
        <v>0</v>
      </c>
      <c r="U122" s="27">
        <f t="shared" si="19"/>
        <v>0</v>
      </c>
      <c r="V122" s="27">
        <f t="shared" si="17"/>
        <v>0</v>
      </c>
      <c r="W122" s="29">
        <f>$V122/CLA_Gegevens!$C$29</f>
        <v>0</v>
      </c>
      <c r="X122" s="28" t="str">
        <f>IF(H122="yes",ROUND(CLA_Gegevens!$C$5*CLA_Berekeningen!W122,0),"0")</f>
        <v>0</v>
      </c>
      <c r="Y122" s="44"/>
      <c r="Z122" s="74">
        <f t="shared" si="18"/>
        <v>0</v>
      </c>
      <c r="AA122" s="74">
        <f>$Z122+$Z122*CLA_Gegevens!$C$24</f>
        <v>0</v>
      </c>
      <c r="AB122" s="74">
        <f>$Z122+$Z122*CLA_Gegevens!$C$25</f>
        <v>0</v>
      </c>
      <c r="AC122" s="74">
        <f>$Z122+$Z122*CLA_Gegevens!$C$26</f>
        <v>0</v>
      </c>
      <c r="AD122" s="74">
        <f>$Z122+$Z122*CLA_Gegevens!$C$27</f>
        <v>0</v>
      </c>
      <c r="AE122" s="74">
        <f>$Z122+$Z122*CLA_Gegevens!$C$28</f>
        <v>0</v>
      </c>
    </row>
    <row r="123" spans="2:31" x14ac:dyDescent="0.55000000000000004">
      <c r="B123" s="4">
        <f>CLA_Accounts!$B119</f>
        <v>0</v>
      </c>
      <c r="C123" s="4">
        <f>CLA_Accounts!$C119</f>
        <v>0</v>
      </c>
      <c r="D123" s="4">
        <f>CLA_Accounts!$E119</f>
        <v>0</v>
      </c>
      <c r="E123" s="4">
        <f>CLA_Accounts!$F119</f>
        <v>0</v>
      </c>
      <c r="F123" s="23">
        <f>E123*CLA_Gegevens!$C$11</f>
        <v>0</v>
      </c>
      <c r="G123" s="24">
        <f>IF(CLA_Accounts!K119&gt;2020,CLA_Accounts!K119,0)</f>
        <v>0</v>
      </c>
      <c r="H123" s="25" t="str">
        <f t="shared" si="12"/>
        <v>no</v>
      </c>
      <c r="I123" s="4" t="str">
        <f>IF(AND($I$6&lt;CLA_Gegevens!$C$31,$I$6&lt;&gt;0),"yes","no")</f>
        <v>yes</v>
      </c>
      <c r="J123" s="26">
        <f t="shared" si="20"/>
        <v>0</v>
      </c>
      <c r="K123" s="4" t="str">
        <f>IF(AND($K$6&lt;CLA_Gegevens!$C$31,$K$6&lt;&gt;0),"yes","no")</f>
        <v>yes</v>
      </c>
      <c r="L123" s="26">
        <f t="shared" si="13"/>
        <v>0</v>
      </c>
      <c r="M123" s="4" t="str">
        <f>IF(AND($M$6&lt;CLA_Gegevens!$C$31,$M$6&lt;&gt;0),"yes","no")</f>
        <v>yes</v>
      </c>
      <c r="N123" s="26">
        <f t="shared" si="14"/>
        <v>0</v>
      </c>
      <c r="O123" s="4" t="str">
        <f>IF(AND($O$6&lt;CLA_Gegevens!$C$31,$O$6&lt;&gt;0),"yes","no")</f>
        <v>no</v>
      </c>
      <c r="P123" s="26">
        <f t="shared" si="15"/>
        <v>0</v>
      </c>
      <c r="Q123" s="4" t="str">
        <f>IF(AND($Q$6&lt;CLA_Gegevens!$C$31,$Q$6&lt;&gt;0),"yes","no")</f>
        <v>no</v>
      </c>
      <c r="R123" s="26">
        <f t="shared" si="16"/>
        <v>0</v>
      </c>
      <c r="S123" s="4">
        <f>CLA_Gegevens!$C$32-(COUNTIF(I123:Q123,"yes")*12)</f>
        <v>12</v>
      </c>
      <c r="T123" s="27">
        <f>$R123*(CLA_Berekeningen!$S123*CLA_Gegevens!$C$16)</f>
        <v>0</v>
      </c>
      <c r="U123" s="27">
        <f t="shared" si="19"/>
        <v>0</v>
      </c>
      <c r="V123" s="27">
        <f t="shared" si="17"/>
        <v>0</v>
      </c>
      <c r="W123" s="29">
        <f>$V123/CLA_Gegevens!$C$29</f>
        <v>0</v>
      </c>
      <c r="X123" s="28" t="str">
        <f>IF(H123="yes",ROUND(CLA_Gegevens!$C$5*CLA_Berekeningen!W123,0),"0")</f>
        <v>0</v>
      </c>
      <c r="Y123" s="44"/>
      <c r="Z123" s="74">
        <f t="shared" si="18"/>
        <v>0</v>
      </c>
      <c r="AA123" s="74">
        <f>$Z123+$Z123*CLA_Gegevens!$C$24</f>
        <v>0</v>
      </c>
      <c r="AB123" s="74">
        <f>$Z123+$Z123*CLA_Gegevens!$C$25</f>
        <v>0</v>
      </c>
      <c r="AC123" s="74">
        <f>$Z123+$Z123*CLA_Gegevens!$C$26</f>
        <v>0</v>
      </c>
      <c r="AD123" s="74">
        <f>$Z123+$Z123*CLA_Gegevens!$C$27</f>
        <v>0</v>
      </c>
      <c r="AE123" s="74">
        <f>$Z123+$Z123*CLA_Gegevens!$C$28</f>
        <v>0</v>
      </c>
    </row>
    <row r="124" spans="2:31" x14ac:dyDescent="0.55000000000000004">
      <c r="B124" s="4">
        <f>CLA_Accounts!$B120</f>
        <v>0</v>
      </c>
      <c r="C124" s="4">
        <f>CLA_Accounts!$C120</f>
        <v>0</v>
      </c>
      <c r="D124" s="4">
        <f>CLA_Accounts!$E120</f>
        <v>0</v>
      </c>
      <c r="E124" s="4">
        <f>CLA_Accounts!$F120</f>
        <v>0</v>
      </c>
      <c r="F124" s="23">
        <f>E124*CLA_Gegevens!$C$11</f>
        <v>0</v>
      </c>
      <c r="G124" s="24">
        <f>IF(CLA_Accounts!K120&gt;2020,CLA_Accounts!K120,0)</f>
        <v>0</v>
      </c>
      <c r="H124" s="25" t="str">
        <f t="shared" si="12"/>
        <v>no</v>
      </c>
      <c r="I124" s="4" t="str">
        <f>IF(AND($I$6&lt;CLA_Gegevens!$C$31,$I$6&lt;&gt;0),"yes","no")</f>
        <v>yes</v>
      </c>
      <c r="J124" s="26">
        <f t="shared" si="20"/>
        <v>0</v>
      </c>
      <c r="K124" s="4" t="str">
        <f>IF(AND($K$6&lt;CLA_Gegevens!$C$31,$K$6&lt;&gt;0),"yes","no")</f>
        <v>yes</v>
      </c>
      <c r="L124" s="26">
        <f t="shared" si="13"/>
        <v>0</v>
      </c>
      <c r="M124" s="4" t="str">
        <f>IF(AND($M$6&lt;CLA_Gegevens!$C$31,$M$6&lt;&gt;0),"yes","no")</f>
        <v>yes</v>
      </c>
      <c r="N124" s="26">
        <f t="shared" si="14"/>
        <v>0</v>
      </c>
      <c r="O124" s="4" t="str">
        <f>IF(AND($O$6&lt;CLA_Gegevens!$C$31,$O$6&lt;&gt;0),"yes","no")</f>
        <v>no</v>
      </c>
      <c r="P124" s="26">
        <f t="shared" si="15"/>
        <v>0</v>
      </c>
      <c r="Q124" s="4" t="str">
        <f>IF(AND($Q$6&lt;CLA_Gegevens!$C$31,$Q$6&lt;&gt;0),"yes","no")</f>
        <v>no</v>
      </c>
      <c r="R124" s="26">
        <f t="shared" si="16"/>
        <v>0</v>
      </c>
      <c r="S124" s="4">
        <f>CLA_Gegevens!$C$32-(COUNTIF(I124:Q124,"yes")*12)</f>
        <v>12</v>
      </c>
      <c r="T124" s="27">
        <f>$R124*(CLA_Berekeningen!$S124*CLA_Gegevens!$C$16)</f>
        <v>0</v>
      </c>
      <c r="U124" s="27">
        <f t="shared" si="19"/>
        <v>0</v>
      </c>
      <c r="V124" s="27">
        <f t="shared" si="17"/>
        <v>0</v>
      </c>
      <c r="W124" s="29">
        <f>$V124/CLA_Gegevens!$C$29</f>
        <v>0</v>
      </c>
      <c r="X124" s="28" t="str">
        <f>IF(H124="yes",ROUND(CLA_Gegevens!$C$5*CLA_Berekeningen!W124,0),"0")</f>
        <v>0</v>
      </c>
      <c r="Y124" s="44"/>
      <c r="Z124" s="74">
        <f t="shared" si="18"/>
        <v>0</v>
      </c>
      <c r="AA124" s="74">
        <f>$Z124+$Z124*CLA_Gegevens!$C$24</f>
        <v>0</v>
      </c>
      <c r="AB124" s="74">
        <f>$Z124+$Z124*CLA_Gegevens!$C$25</f>
        <v>0</v>
      </c>
      <c r="AC124" s="74">
        <f>$Z124+$Z124*CLA_Gegevens!$C$26</f>
        <v>0</v>
      </c>
      <c r="AD124" s="74">
        <f>$Z124+$Z124*CLA_Gegevens!$C$27</f>
        <v>0</v>
      </c>
      <c r="AE124" s="74">
        <f>$Z124+$Z124*CLA_Gegevens!$C$28</f>
        <v>0</v>
      </c>
    </row>
    <row r="125" spans="2:31" x14ac:dyDescent="0.55000000000000004">
      <c r="B125" s="4">
        <f>CLA_Accounts!$B121</f>
        <v>0</v>
      </c>
      <c r="C125" s="4">
        <f>CLA_Accounts!$C121</f>
        <v>0</v>
      </c>
      <c r="D125" s="4">
        <f>CLA_Accounts!$E121</f>
        <v>0</v>
      </c>
      <c r="E125" s="4">
        <f>CLA_Accounts!$F121</f>
        <v>0</v>
      </c>
      <c r="F125" s="23">
        <f>E125*CLA_Gegevens!$C$11</f>
        <v>0</v>
      </c>
      <c r="G125" s="24">
        <f>IF(CLA_Accounts!K121&gt;2020,CLA_Accounts!K121,0)</f>
        <v>0</v>
      </c>
      <c r="H125" s="25" t="str">
        <f t="shared" si="12"/>
        <v>no</v>
      </c>
      <c r="I125" s="4" t="str">
        <f>IF(AND($I$6&lt;CLA_Gegevens!$C$31,$I$6&lt;&gt;0),"yes","no")</f>
        <v>yes</v>
      </c>
      <c r="J125" s="26">
        <f t="shared" si="20"/>
        <v>0</v>
      </c>
      <c r="K125" s="4" t="str">
        <f>IF(AND($K$6&lt;CLA_Gegevens!$C$31,$K$6&lt;&gt;0),"yes","no")</f>
        <v>yes</v>
      </c>
      <c r="L125" s="26">
        <f t="shared" si="13"/>
        <v>0</v>
      </c>
      <c r="M125" s="4" t="str">
        <f>IF(AND($M$6&lt;CLA_Gegevens!$C$31,$M$6&lt;&gt;0),"yes","no")</f>
        <v>yes</v>
      </c>
      <c r="N125" s="26">
        <f t="shared" si="14"/>
        <v>0</v>
      </c>
      <c r="O125" s="4" t="str">
        <f>IF(AND($O$6&lt;CLA_Gegevens!$C$31,$O$6&lt;&gt;0),"yes","no")</f>
        <v>no</v>
      </c>
      <c r="P125" s="26">
        <f t="shared" si="15"/>
        <v>0</v>
      </c>
      <c r="Q125" s="4" t="str">
        <f>IF(AND($Q$6&lt;CLA_Gegevens!$C$31,$Q$6&lt;&gt;0),"yes","no")</f>
        <v>no</v>
      </c>
      <c r="R125" s="26">
        <f t="shared" si="16"/>
        <v>0</v>
      </c>
      <c r="S125" s="4">
        <f>CLA_Gegevens!$C$32-(COUNTIF(I125:Q125,"yes")*12)</f>
        <v>12</v>
      </c>
      <c r="T125" s="27">
        <f>$R125*(CLA_Berekeningen!$S125*CLA_Gegevens!$C$16)</f>
        <v>0</v>
      </c>
      <c r="U125" s="27">
        <f t="shared" si="19"/>
        <v>0</v>
      </c>
      <c r="V125" s="27">
        <f t="shared" si="17"/>
        <v>0</v>
      </c>
      <c r="W125" s="29">
        <f>$V125/CLA_Gegevens!$C$29</f>
        <v>0</v>
      </c>
      <c r="X125" s="28" t="str">
        <f>IF(H125="yes",ROUND(CLA_Gegevens!$C$5*CLA_Berekeningen!W125,0),"0")</f>
        <v>0</v>
      </c>
      <c r="Y125" s="44"/>
      <c r="Z125" s="74">
        <f t="shared" si="18"/>
        <v>0</v>
      </c>
      <c r="AA125" s="74">
        <f>$Z125+$Z125*CLA_Gegevens!$C$24</f>
        <v>0</v>
      </c>
      <c r="AB125" s="74">
        <f>$Z125+$Z125*CLA_Gegevens!$C$25</f>
        <v>0</v>
      </c>
      <c r="AC125" s="74">
        <f>$Z125+$Z125*CLA_Gegevens!$C$26</f>
        <v>0</v>
      </c>
      <c r="AD125" s="74">
        <f>$Z125+$Z125*CLA_Gegevens!$C$27</f>
        <v>0</v>
      </c>
      <c r="AE125" s="74">
        <f>$Z125+$Z125*CLA_Gegevens!$C$28</f>
        <v>0</v>
      </c>
    </row>
    <row r="126" spans="2:31" x14ac:dyDescent="0.55000000000000004">
      <c r="B126" s="4">
        <f>CLA_Accounts!$B122</f>
        <v>0</v>
      </c>
      <c r="C126" s="4">
        <f>CLA_Accounts!$C122</f>
        <v>0</v>
      </c>
      <c r="D126" s="4">
        <f>CLA_Accounts!$E122</f>
        <v>0</v>
      </c>
      <c r="E126" s="4">
        <f>CLA_Accounts!$F122</f>
        <v>0</v>
      </c>
      <c r="F126" s="23">
        <f>E126*CLA_Gegevens!$C$11</f>
        <v>0</v>
      </c>
      <c r="G126" s="24">
        <f>IF(CLA_Accounts!K122&gt;2020,CLA_Accounts!K122,0)</f>
        <v>0</v>
      </c>
      <c r="H126" s="25" t="str">
        <f t="shared" si="12"/>
        <v>no</v>
      </c>
      <c r="I126" s="4" t="str">
        <f>IF(AND($I$6&lt;CLA_Gegevens!$C$31,$I$6&lt;&gt;0),"yes","no")</f>
        <v>yes</v>
      </c>
      <c r="J126" s="26">
        <f t="shared" si="20"/>
        <v>0</v>
      </c>
      <c r="K126" s="4" t="str">
        <f>IF(AND($K$6&lt;CLA_Gegevens!$C$31,$K$6&lt;&gt;0),"yes","no")</f>
        <v>yes</v>
      </c>
      <c r="L126" s="26">
        <f t="shared" si="13"/>
        <v>0</v>
      </c>
      <c r="M126" s="4" t="str">
        <f>IF(AND($M$6&lt;CLA_Gegevens!$C$31,$M$6&lt;&gt;0),"yes","no")</f>
        <v>yes</v>
      </c>
      <c r="N126" s="26">
        <f t="shared" si="14"/>
        <v>0</v>
      </c>
      <c r="O126" s="4" t="str">
        <f>IF(AND($O$6&lt;CLA_Gegevens!$C$31,$O$6&lt;&gt;0),"yes","no")</f>
        <v>no</v>
      </c>
      <c r="P126" s="26">
        <f t="shared" si="15"/>
        <v>0</v>
      </c>
      <c r="Q126" s="4" t="str">
        <f>IF(AND($Q$6&lt;CLA_Gegevens!$C$31,$Q$6&lt;&gt;0),"yes","no")</f>
        <v>no</v>
      </c>
      <c r="R126" s="26">
        <f t="shared" si="16"/>
        <v>0</v>
      </c>
      <c r="S126" s="4">
        <f>CLA_Gegevens!$C$32-(COUNTIF(I126:Q126,"yes")*12)</f>
        <v>12</v>
      </c>
      <c r="T126" s="27">
        <f>$R126*(CLA_Berekeningen!$S126*CLA_Gegevens!$C$16)</f>
        <v>0</v>
      </c>
      <c r="U126" s="27">
        <f t="shared" si="19"/>
        <v>0</v>
      </c>
      <c r="V126" s="27">
        <f t="shared" si="17"/>
        <v>0</v>
      </c>
      <c r="W126" s="29">
        <f>$V126/CLA_Gegevens!$C$29</f>
        <v>0</v>
      </c>
      <c r="X126" s="28" t="str">
        <f>IF(H126="yes",ROUND(CLA_Gegevens!$C$5*CLA_Berekeningen!W126,0),"0")</f>
        <v>0</v>
      </c>
      <c r="Y126" s="44"/>
      <c r="Z126" s="74">
        <f t="shared" si="18"/>
        <v>0</v>
      </c>
      <c r="AA126" s="74">
        <f>$Z126+$Z126*CLA_Gegevens!$C$24</f>
        <v>0</v>
      </c>
      <c r="AB126" s="74">
        <f>$Z126+$Z126*CLA_Gegevens!$C$25</f>
        <v>0</v>
      </c>
      <c r="AC126" s="74">
        <f>$Z126+$Z126*CLA_Gegevens!$C$26</f>
        <v>0</v>
      </c>
      <c r="AD126" s="74">
        <f>$Z126+$Z126*CLA_Gegevens!$C$27</f>
        <v>0</v>
      </c>
      <c r="AE126" s="74">
        <f>$Z126+$Z126*CLA_Gegevens!$C$28</f>
        <v>0</v>
      </c>
    </row>
    <row r="127" spans="2:31" x14ac:dyDescent="0.55000000000000004">
      <c r="B127" s="4">
        <f>CLA_Accounts!$B123</f>
        <v>0</v>
      </c>
      <c r="C127" s="4">
        <f>CLA_Accounts!$C123</f>
        <v>0</v>
      </c>
      <c r="D127" s="4">
        <f>CLA_Accounts!$E123</f>
        <v>0</v>
      </c>
      <c r="E127" s="4">
        <f>CLA_Accounts!$F123</f>
        <v>0</v>
      </c>
      <c r="F127" s="23">
        <f>E127*CLA_Gegevens!$C$11</f>
        <v>0</v>
      </c>
      <c r="G127" s="24">
        <f>IF(CLA_Accounts!K123&gt;2020,CLA_Accounts!K123,0)</f>
        <v>0</v>
      </c>
      <c r="H127" s="25" t="str">
        <f t="shared" si="12"/>
        <v>no</v>
      </c>
      <c r="I127" s="4" t="str">
        <f>IF(AND($I$6&lt;CLA_Gegevens!$C$31,$I$6&lt;&gt;0),"yes","no")</f>
        <v>yes</v>
      </c>
      <c r="J127" s="26">
        <f t="shared" si="20"/>
        <v>0</v>
      </c>
      <c r="K127" s="4" t="str">
        <f>IF(AND($K$6&lt;CLA_Gegevens!$C$31,$K$6&lt;&gt;0),"yes","no")</f>
        <v>yes</v>
      </c>
      <c r="L127" s="26">
        <f t="shared" si="13"/>
        <v>0</v>
      </c>
      <c r="M127" s="4" t="str">
        <f>IF(AND($M$6&lt;CLA_Gegevens!$C$31,$M$6&lt;&gt;0),"yes","no")</f>
        <v>yes</v>
      </c>
      <c r="N127" s="26">
        <f t="shared" si="14"/>
        <v>0</v>
      </c>
      <c r="O127" s="4" t="str">
        <f>IF(AND($O$6&lt;CLA_Gegevens!$C$31,$O$6&lt;&gt;0),"yes","no")</f>
        <v>no</v>
      </c>
      <c r="P127" s="26">
        <f t="shared" si="15"/>
        <v>0</v>
      </c>
      <c r="Q127" s="4" t="str">
        <f>IF(AND($Q$6&lt;CLA_Gegevens!$C$31,$Q$6&lt;&gt;0),"yes","no")</f>
        <v>no</v>
      </c>
      <c r="R127" s="26">
        <f t="shared" si="16"/>
        <v>0</v>
      </c>
      <c r="S127" s="4">
        <f>CLA_Gegevens!$C$32-(COUNTIF(I127:Q127,"yes")*12)</f>
        <v>12</v>
      </c>
      <c r="T127" s="27">
        <f>$R127*(CLA_Berekeningen!$S127*CLA_Gegevens!$C$16)</f>
        <v>0</v>
      </c>
      <c r="U127" s="27">
        <f t="shared" si="19"/>
        <v>0</v>
      </c>
      <c r="V127" s="27">
        <f t="shared" si="17"/>
        <v>0</v>
      </c>
      <c r="W127" s="29">
        <f>$V127/CLA_Gegevens!$C$29</f>
        <v>0</v>
      </c>
      <c r="X127" s="28" t="str">
        <f>IF(H127="yes",ROUND(CLA_Gegevens!$C$5*CLA_Berekeningen!W127,0),"0")</f>
        <v>0</v>
      </c>
      <c r="Y127" s="44"/>
      <c r="Z127" s="74">
        <f t="shared" si="18"/>
        <v>0</v>
      </c>
      <c r="AA127" s="74">
        <f>$Z127+$Z127*CLA_Gegevens!$C$24</f>
        <v>0</v>
      </c>
      <c r="AB127" s="74">
        <f>$Z127+$Z127*CLA_Gegevens!$C$25</f>
        <v>0</v>
      </c>
      <c r="AC127" s="74">
        <f>$Z127+$Z127*CLA_Gegevens!$C$26</f>
        <v>0</v>
      </c>
      <c r="AD127" s="74">
        <f>$Z127+$Z127*CLA_Gegevens!$C$27</f>
        <v>0</v>
      </c>
      <c r="AE127" s="74">
        <f>$Z127+$Z127*CLA_Gegevens!$C$28</f>
        <v>0</v>
      </c>
    </row>
    <row r="128" spans="2:31" x14ac:dyDescent="0.55000000000000004">
      <c r="B128" s="4">
        <f>CLA_Accounts!$B124</f>
        <v>0</v>
      </c>
      <c r="C128" s="4">
        <f>CLA_Accounts!$C124</f>
        <v>0</v>
      </c>
      <c r="D128" s="4">
        <f>CLA_Accounts!$E124</f>
        <v>0</v>
      </c>
      <c r="E128" s="4">
        <f>CLA_Accounts!$F124</f>
        <v>0</v>
      </c>
      <c r="F128" s="23">
        <f>E128*CLA_Gegevens!$C$11</f>
        <v>0</v>
      </c>
      <c r="G128" s="24">
        <f>IF(CLA_Accounts!K124&gt;2020,CLA_Accounts!K124,0)</f>
        <v>0</v>
      </c>
      <c r="H128" s="25" t="str">
        <f t="shared" si="12"/>
        <v>no</v>
      </c>
      <c r="I128" s="4" t="str">
        <f>IF(AND($I$6&lt;CLA_Gegevens!$C$31,$I$6&lt;&gt;0),"yes","no")</f>
        <v>yes</v>
      </c>
      <c r="J128" s="26">
        <f t="shared" si="20"/>
        <v>0</v>
      </c>
      <c r="K128" s="4" t="str">
        <f>IF(AND($K$6&lt;CLA_Gegevens!$C$31,$K$6&lt;&gt;0),"yes","no")</f>
        <v>yes</v>
      </c>
      <c r="L128" s="26">
        <f t="shared" si="13"/>
        <v>0</v>
      </c>
      <c r="M128" s="4" t="str">
        <f>IF(AND($M$6&lt;CLA_Gegevens!$C$31,$M$6&lt;&gt;0),"yes","no")</f>
        <v>yes</v>
      </c>
      <c r="N128" s="26">
        <f t="shared" si="14"/>
        <v>0</v>
      </c>
      <c r="O128" s="4" t="str">
        <f>IF(AND($O$6&lt;CLA_Gegevens!$C$31,$O$6&lt;&gt;0),"yes","no")</f>
        <v>no</v>
      </c>
      <c r="P128" s="26">
        <f t="shared" si="15"/>
        <v>0</v>
      </c>
      <c r="Q128" s="4" t="str">
        <f>IF(AND($Q$6&lt;CLA_Gegevens!$C$31,$Q$6&lt;&gt;0),"yes","no")</f>
        <v>no</v>
      </c>
      <c r="R128" s="26">
        <f t="shared" si="16"/>
        <v>0</v>
      </c>
      <c r="S128" s="4">
        <f>CLA_Gegevens!$C$32-(COUNTIF(I128:Q128,"yes")*12)</f>
        <v>12</v>
      </c>
      <c r="T128" s="27">
        <f>$R128*(CLA_Berekeningen!$S128*CLA_Gegevens!$C$16)</f>
        <v>0</v>
      </c>
      <c r="U128" s="27">
        <f t="shared" si="19"/>
        <v>0</v>
      </c>
      <c r="V128" s="27">
        <f t="shared" si="17"/>
        <v>0</v>
      </c>
      <c r="W128" s="29">
        <f>$V128/CLA_Gegevens!$C$29</f>
        <v>0</v>
      </c>
      <c r="X128" s="28" t="str">
        <f>IF(H128="yes",ROUND(CLA_Gegevens!$C$5*CLA_Berekeningen!W128,0),"0")</f>
        <v>0</v>
      </c>
      <c r="Y128" s="44"/>
      <c r="Z128" s="74">
        <f t="shared" si="18"/>
        <v>0</v>
      </c>
      <c r="AA128" s="74">
        <f>$Z128+$Z128*CLA_Gegevens!$C$24</f>
        <v>0</v>
      </c>
      <c r="AB128" s="74">
        <f>$Z128+$Z128*CLA_Gegevens!$C$25</f>
        <v>0</v>
      </c>
      <c r="AC128" s="74">
        <f>$Z128+$Z128*CLA_Gegevens!$C$26</f>
        <v>0</v>
      </c>
      <c r="AD128" s="74">
        <f>$Z128+$Z128*CLA_Gegevens!$C$27</f>
        <v>0</v>
      </c>
      <c r="AE128" s="74">
        <f>$Z128+$Z128*CLA_Gegevens!$C$28</f>
        <v>0</v>
      </c>
    </row>
    <row r="129" spans="2:31" x14ac:dyDescent="0.55000000000000004">
      <c r="B129" s="4">
        <f>CLA_Accounts!$B125</f>
        <v>0</v>
      </c>
      <c r="C129" s="4">
        <f>CLA_Accounts!$C125</f>
        <v>0</v>
      </c>
      <c r="D129" s="4">
        <f>CLA_Accounts!$E125</f>
        <v>0</v>
      </c>
      <c r="E129" s="4">
        <f>CLA_Accounts!$F125</f>
        <v>0</v>
      </c>
      <c r="F129" s="23">
        <f>E129*CLA_Gegevens!$C$11</f>
        <v>0</v>
      </c>
      <c r="G129" s="24">
        <f>IF(CLA_Accounts!K125&gt;2020,CLA_Accounts!K125,0)</f>
        <v>0</v>
      </c>
      <c r="H129" s="25" t="str">
        <f t="shared" si="12"/>
        <v>no</v>
      </c>
      <c r="I129" s="4" t="str">
        <f>IF(AND($I$6&lt;CLA_Gegevens!$C$31,$I$6&lt;&gt;0),"yes","no")</f>
        <v>yes</v>
      </c>
      <c r="J129" s="26">
        <f t="shared" si="20"/>
        <v>0</v>
      </c>
      <c r="K129" s="4" t="str">
        <f>IF(AND($K$6&lt;CLA_Gegevens!$C$31,$K$6&lt;&gt;0),"yes","no")</f>
        <v>yes</v>
      </c>
      <c r="L129" s="26">
        <f t="shared" si="13"/>
        <v>0</v>
      </c>
      <c r="M129" s="4" t="str">
        <f>IF(AND($M$6&lt;CLA_Gegevens!$C$31,$M$6&lt;&gt;0),"yes","no")</f>
        <v>yes</v>
      </c>
      <c r="N129" s="26">
        <f t="shared" si="14"/>
        <v>0</v>
      </c>
      <c r="O129" s="4" t="str">
        <f>IF(AND($O$6&lt;CLA_Gegevens!$C$31,$O$6&lt;&gt;0),"yes","no")</f>
        <v>no</v>
      </c>
      <c r="P129" s="26">
        <f t="shared" si="15"/>
        <v>0</v>
      </c>
      <c r="Q129" s="4" t="str">
        <f>IF(AND($Q$6&lt;CLA_Gegevens!$C$31,$Q$6&lt;&gt;0),"yes","no")</f>
        <v>no</v>
      </c>
      <c r="R129" s="26">
        <f t="shared" si="16"/>
        <v>0</v>
      </c>
      <c r="S129" s="4">
        <f>CLA_Gegevens!$C$32-(COUNTIF(I129:Q129,"yes")*12)</f>
        <v>12</v>
      </c>
      <c r="T129" s="27">
        <f>$R129*(CLA_Berekeningen!$S129*CLA_Gegevens!$C$16)</f>
        <v>0</v>
      </c>
      <c r="U129" s="27">
        <f t="shared" si="19"/>
        <v>0</v>
      </c>
      <c r="V129" s="27">
        <f t="shared" si="17"/>
        <v>0</v>
      </c>
      <c r="W129" s="29">
        <f>$V129/CLA_Gegevens!$C$29</f>
        <v>0</v>
      </c>
      <c r="X129" s="28" t="str">
        <f>IF(H129="yes",ROUND(CLA_Gegevens!$C$5*CLA_Berekeningen!W129,0),"0")</f>
        <v>0</v>
      </c>
      <c r="Y129" s="44"/>
      <c r="Z129" s="74">
        <f t="shared" si="18"/>
        <v>0</v>
      </c>
      <c r="AA129" s="74">
        <f>$Z129+$Z129*CLA_Gegevens!$C$24</f>
        <v>0</v>
      </c>
      <c r="AB129" s="74">
        <f>$Z129+$Z129*CLA_Gegevens!$C$25</f>
        <v>0</v>
      </c>
      <c r="AC129" s="74">
        <f>$Z129+$Z129*CLA_Gegevens!$C$26</f>
        <v>0</v>
      </c>
      <c r="AD129" s="74">
        <f>$Z129+$Z129*CLA_Gegevens!$C$27</f>
        <v>0</v>
      </c>
      <c r="AE129" s="74">
        <f>$Z129+$Z129*CLA_Gegevens!$C$28</f>
        <v>0</v>
      </c>
    </row>
    <row r="130" spans="2:31" x14ac:dyDescent="0.55000000000000004">
      <c r="B130" s="4">
        <f>CLA_Accounts!$B126</f>
        <v>0</v>
      </c>
      <c r="C130" s="4">
        <f>CLA_Accounts!$C126</f>
        <v>0</v>
      </c>
      <c r="D130" s="4">
        <f>CLA_Accounts!$E126</f>
        <v>0</v>
      </c>
      <c r="E130" s="4">
        <f>CLA_Accounts!$F126</f>
        <v>0</v>
      </c>
      <c r="F130" s="23">
        <f>E130*CLA_Gegevens!$C$11</f>
        <v>0</v>
      </c>
      <c r="G130" s="24">
        <f>IF(CLA_Accounts!K126&gt;2020,CLA_Accounts!K126,0)</f>
        <v>0</v>
      </c>
      <c r="H130" s="25" t="str">
        <f t="shared" si="12"/>
        <v>no</v>
      </c>
      <c r="I130" s="4" t="str">
        <f>IF(AND($I$6&lt;CLA_Gegevens!$C$31,$I$6&lt;&gt;0),"yes","no")</f>
        <v>yes</v>
      </c>
      <c r="J130" s="26">
        <f t="shared" si="20"/>
        <v>0</v>
      </c>
      <c r="K130" s="4" t="str">
        <f>IF(AND($K$6&lt;CLA_Gegevens!$C$31,$K$6&lt;&gt;0),"yes","no")</f>
        <v>yes</v>
      </c>
      <c r="L130" s="26">
        <f t="shared" si="13"/>
        <v>0</v>
      </c>
      <c r="M130" s="4" t="str">
        <f>IF(AND($M$6&lt;CLA_Gegevens!$C$31,$M$6&lt;&gt;0),"yes","no")</f>
        <v>yes</v>
      </c>
      <c r="N130" s="26">
        <f t="shared" si="14"/>
        <v>0</v>
      </c>
      <c r="O130" s="4" t="str">
        <f>IF(AND($O$6&lt;CLA_Gegevens!$C$31,$O$6&lt;&gt;0),"yes","no")</f>
        <v>no</v>
      </c>
      <c r="P130" s="26">
        <f t="shared" si="15"/>
        <v>0</v>
      </c>
      <c r="Q130" s="4" t="str">
        <f>IF(AND($Q$6&lt;CLA_Gegevens!$C$31,$Q$6&lt;&gt;0),"yes","no")</f>
        <v>no</v>
      </c>
      <c r="R130" s="26">
        <f t="shared" si="16"/>
        <v>0</v>
      </c>
      <c r="S130" s="4">
        <f>CLA_Gegevens!$C$32-(COUNTIF(I130:Q130,"yes")*12)</f>
        <v>12</v>
      </c>
      <c r="T130" s="27">
        <f>$R130*(CLA_Berekeningen!$S130*CLA_Gegevens!$C$16)</f>
        <v>0</v>
      </c>
      <c r="U130" s="27">
        <f t="shared" si="19"/>
        <v>0</v>
      </c>
      <c r="V130" s="27">
        <f t="shared" si="17"/>
        <v>0</v>
      </c>
      <c r="W130" s="29">
        <f>$V130/CLA_Gegevens!$C$29</f>
        <v>0</v>
      </c>
      <c r="X130" s="28" t="str">
        <f>IF(H130="yes",ROUND(CLA_Gegevens!$C$5*CLA_Berekeningen!W130,0),"0")</f>
        <v>0</v>
      </c>
      <c r="Y130" s="44"/>
      <c r="Z130" s="74">
        <f t="shared" si="18"/>
        <v>0</v>
      </c>
      <c r="AA130" s="74">
        <f>$Z130+$Z130*CLA_Gegevens!$C$24</f>
        <v>0</v>
      </c>
      <c r="AB130" s="74">
        <f>$Z130+$Z130*CLA_Gegevens!$C$25</f>
        <v>0</v>
      </c>
      <c r="AC130" s="74">
        <f>$Z130+$Z130*CLA_Gegevens!$C$26</f>
        <v>0</v>
      </c>
      <c r="AD130" s="74">
        <f>$Z130+$Z130*CLA_Gegevens!$C$27</f>
        <v>0</v>
      </c>
      <c r="AE130" s="74">
        <f>$Z130+$Z130*CLA_Gegevens!$C$28</f>
        <v>0</v>
      </c>
    </row>
    <row r="131" spans="2:31" x14ac:dyDescent="0.55000000000000004">
      <c r="B131" s="4">
        <f>CLA_Accounts!$B127</f>
        <v>0</v>
      </c>
      <c r="C131" s="4">
        <f>CLA_Accounts!$C127</f>
        <v>0</v>
      </c>
      <c r="D131" s="4">
        <f>CLA_Accounts!$E127</f>
        <v>0</v>
      </c>
      <c r="E131" s="4">
        <f>CLA_Accounts!$F127</f>
        <v>0</v>
      </c>
      <c r="F131" s="23">
        <f>E131*CLA_Gegevens!$C$11</f>
        <v>0</v>
      </c>
      <c r="G131" s="24">
        <f>IF(CLA_Accounts!K127&gt;2020,CLA_Accounts!K127,0)</f>
        <v>0</v>
      </c>
      <c r="H131" s="25" t="str">
        <f t="shared" si="12"/>
        <v>no</v>
      </c>
      <c r="I131" s="4" t="str">
        <f>IF(AND($I$6&lt;CLA_Gegevens!$C$31,$I$6&lt;&gt;0),"yes","no")</f>
        <v>yes</v>
      </c>
      <c r="J131" s="26">
        <f t="shared" si="20"/>
        <v>0</v>
      </c>
      <c r="K131" s="4" t="str">
        <f>IF(AND($K$6&lt;CLA_Gegevens!$C$31,$K$6&lt;&gt;0),"yes","no")</f>
        <v>yes</v>
      </c>
      <c r="L131" s="26">
        <f t="shared" si="13"/>
        <v>0</v>
      </c>
      <c r="M131" s="4" t="str">
        <f>IF(AND($M$6&lt;CLA_Gegevens!$C$31,$M$6&lt;&gt;0),"yes","no")</f>
        <v>yes</v>
      </c>
      <c r="N131" s="26">
        <f t="shared" si="14"/>
        <v>0</v>
      </c>
      <c r="O131" s="4" t="str">
        <f>IF(AND($O$6&lt;CLA_Gegevens!$C$31,$O$6&lt;&gt;0),"yes","no")</f>
        <v>no</v>
      </c>
      <c r="P131" s="26">
        <f t="shared" si="15"/>
        <v>0</v>
      </c>
      <c r="Q131" s="4" t="str">
        <f>IF(AND($Q$6&lt;CLA_Gegevens!$C$31,$Q$6&lt;&gt;0),"yes","no")</f>
        <v>no</v>
      </c>
      <c r="R131" s="26">
        <f t="shared" si="16"/>
        <v>0</v>
      </c>
      <c r="S131" s="4">
        <f>CLA_Gegevens!$C$32-(COUNTIF(I131:Q131,"yes")*12)</f>
        <v>12</v>
      </c>
      <c r="T131" s="27">
        <f>$R131*(CLA_Berekeningen!$S131*CLA_Gegevens!$C$16)</f>
        <v>0</v>
      </c>
      <c r="U131" s="27">
        <f t="shared" si="19"/>
        <v>0</v>
      </c>
      <c r="V131" s="27">
        <f t="shared" si="17"/>
        <v>0</v>
      </c>
      <c r="W131" s="29">
        <f>$V131/CLA_Gegevens!$C$29</f>
        <v>0</v>
      </c>
      <c r="X131" s="28" t="str">
        <f>IF(H131="yes",ROUND(CLA_Gegevens!$C$5*CLA_Berekeningen!W131,0),"0")</f>
        <v>0</v>
      </c>
      <c r="Y131" s="44"/>
      <c r="Z131" s="74">
        <f t="shared" si="18"/>
        <v>0</v>
      </c>
      <c r="AA131" s="74">
        <f>$Z131+$Z131*CLA_Gegevens!$C$24</f>
        <v>0</v>
      </c>
      <c r="AB131" s="74">
        <f>$Z131+$Z131*CLA_Gegevens!$C$25</f>
        <v>0</v>
      </c>
      <c r="AC131" s="74">
        <f>$Z131+$Z131*CLA_Gegevens!$C$26</f>
        <v>0</v>
      </c>
      <c r="AD131" s="74">
        <f>$Z131+$Z131*CLA_Gegevens!$C$27</f>
        <v>0</v>
      </c>
      <c r="AE131" s="74">
        <f>$Z131+$Z131*CLA_Gegevens!$C$28</f>
        <v>0</v>
      </c>
    </row>
    <row r="132" spans="2:31" x14ac:dyDescent="0.55000000000000004">
      <c r="B132" s="4">
        <f>CLA_Accounts!$B128</f>
        <v>0</v>
      </c>
      <c r="C132" s="4">
        <f>CLA_Accounts!$C128</f>
        <v>0</v>
      </c>
      <c r="D132" s="4">
        <f>CLA_Accounts!$E128</f>
        <v>0</v>
      </c>
      <c r="E132" s="4">
        <f>CLA_Accounts!$F128</f>
        <v>0</v>
      </c>
      <c r="F132" s="23">
        <f>E132*CLA_Gegevens!$C$11</f>
        <v>0</v>
      </c>
      <c r="G132" s="24">
        <f>IF(CLA_Accounts!K128&gt;2020,CLA_Accounts!K128,0)</f>
        <v>0</v>
      </c>
      <c r="H132" s="25" t="str">
        <f t="shared" si="12"/>
        <v>no</v>
      </c>
      <c r="I132" s="4" t="str">
        <f>IF(AND($I$6&lt;CLA_Gegevens!$C$31,$I$6&lt;&gt;0),"yes","no")</f>
        <v>yes</v>
      </c>
      <c r="J132" s="26">
        <f t="shared" si="20"/>
        <v>0</v>
      </c>
      <c r="K132" s="4" t="str">
        <f>IF(AND($K$6&lt;CLA_Gegevens!$C$31,$K$6&lt;&gt;0),"yes","no")</f>
        <v>yes</v>
      </c>
      <c r="L132" s="26">
        <f t="shared" si="13"/>
        <v>0</v>
      </c>
      <c r="M132" s="4" t="str">
        <f>IF(AND($M$6&lt;CLA_Gegevens!$C$31,$M$6&lt;&gt;0),"yes","no")</f>
        <v>yes</v>
      </c>
      <c r="N132" s="26">
        <f t="shared" si="14"/>
        <v>0</v>
      </c>
      <c r="O132" s="4" t="str">
        <f>IF(AND($O$6&lt;CLA_Gegevens!$C$31,$O$6&lt;&gt;0),"yes","no")</f>
        <v>no</v>
      </c>
      <c r="P132" s="26">
        <f t="shared" si="15"/>
        <v>0</v>
      </c>
      <c r="Q132" s="4" t="str">
        <f>IF(AND($Q$6&lt;CLA_Gegevens!$C$31,$Q$6&lt;&gt;0),"yes","no")</f>
        <v>no</v>
      </c>
      <c r="R132" s="26">
        <f t="shared" si="16"/>
        <v>0</v>
      </c>
      <c r="S132" s="4">
        <f>CLA_Gegevens!$C$32-(COUNTIF(I132:Q132,"yes")*12)</f>
        <v>12</v>
      </c>
      <c r="T132" s="27">
        <f>$R132*(CLA_Berekeningen!$S132*CLA_Gegevens!$C$16)</f>
        <v>0</v>
      </c>
      <c r="U132" s="27">
        <f t="shared" si="19"/>
        <v>0</v>
      </c>
      <c r="V132" s="27">
        <f t="shared" si="17"/>
        <v>0</v>
      </c>
      <c r="W132" s="29">
        <f>$V132/CLA_Gegevens!$C$29</f>
        <v>0</v>
      </c>
      <c r="X132" s="28" t="str">
        <f>IF(H132="yes",ROUND(CLA_Gegevens!$C$5*CLA_Berekeningen!W132,0),"0")</f>
        <v>0</v>
      </c>
      <c r="Y132" s="44"/>
      <c r="Z132" s="74">
        <f t="shared" si="18"/>
        <v>0</v>
      </c>
      <c r="AA132" s="74">
        <f>$Z132+$Z132*CLA_Gegevens!$C$24</f>
        <v>0</v>
      </c>
      <c r="AB132" s="74">
        <f>$Z132+$Z132*CLA_Gegevens!$C$25</f>
        <v>0</v>
      </c>
      <c r="AC132" s="74">
        <f>$Z132+$Z132*CLA_Gegevens!$C$26</f>
        <v>0</v>
      </c>
      <c r="AD132" s="74">
        <f>$Z132+$Z132*CLA_Gegevens!$C$27</f>
        <v>0</v>
      </c>
      <c r="AE132" s="74">
        <f>$Z132+$Z132*CLA_Gegevens!$C$28</f>
        <v>0</v>
      </c>
    </row>
    <row r="133" spans="2:31" x14ac:dyDescent="0.55000000000000004">
      <c r="B133" s="4">
        <f>CLA_Accounts!$B129</f>
        <v>0</v>
      </c>
      <c r="C133" s="4">
        <f>CLA_Accounts!$C129</f>
        <v>0</v>
      </c>
      <c r="D133" s="4">
        <f>CLA_Accounts!$E129</f>
        <v>0</v>
      </c>
      <c r="E133" s="4">
        <f>CLA_Accounts!$F129</f>
        <v>0</v>
      </c>
      <c r="F133" s="23">
        <f>E133*CLA_Gegevens!$C$11</f>
        <v>0</v>
      </c>
      <c r="G133" s="24">
        <f>IF(CLA_Accounts!K129&gt;2020,CLA_Accounts!K129,0)</f>
        <v>0</v>
      </c>
      <c r="H133" s="25" t="str">
        <f t="shared" si="12"/>
        <v>no</v>
      </c>
      <c r="I133" s="4" t="str">
        <f>IF(AND($I$6&lt;CLA_Gegevens!$C$31,$I$6&lt;&gt;0),"yes","no")</f>
        <v>yes</v>
      </c>
      <c r="J133" s="26">
        <f t="shared" si="20"/>
        <v>0</v>
      </c>
      <c r="K133" s="4" t="str">
        <f>IF(AND($K$6&lt;CLA_Gegevens!$C$31,$K$6&lt;&gt;0),"yes","no")</f>
        <v>yes</v>
      </c>
      <c r="L133" s="26">
        <f t="shared" si="13"/>
        <v>0</v>
      </c>
      <c r="M133" s="4" t="str">
        <f>IF(AND($M$6&lt;CLA_Gegevens!$C$31,$M$6&lt;&gt;0),"yes","no")</f>
        <v>yes</v>
      </c>
      <c r="N133" s="26">
        <f t="shared" si="14"/>
        <v>0</v>
      </c>
      <c r="O133" s="4" t="str">
        <f>IF(AND($O$6&lt;CLA_Gegevens!$C$31,$O$6&lt;&gt;0),"yes","no")</f>
        <v>no</v>
      </c>
      <c r="P133" s="26">
        <f t="shared" si="15"/>
        <v>0</v>
      </c>
      <c r="Q133" s="4" t="str">
        <f>IF(AND($Q$6&lt;CLA_Gegevens!$C$31,$Q$6&lt;&gt;0),"yes","no")</f>
        <v>no</v>
      </c>
      <c r="R133" s="26">
        <f t="shared" si="16"/>
        <v>0</v>
      </c>
      <c r="S133" s="4">
        <f>CLA_Gegevens!$C$32-(COUNTIF(I133:Q133,"yes")*12)</f>
        <v>12</v>
      </c>
      <c r="T133" s="27">
        <f>$R133*(CLA_Berekeningen!$S133*CLA_Gegevens!$C$16)</f>
        <v>0</v>
      </c>
      <c r="U133" s="27">
        <f t="shared" si="19"/>
        <v>0</v>
      </c>
      <c r="V133" s="27">
        <f t="shared" si="17"/>
        <v>0</v>
      </c>
      <c r="W133" s="29">
        <f>$V133/CLA_Gegevens!$C$29</f>
        <v>0</v>
      </c>
      <c r="X133" s="28" t="str">
        <f>IF(H133="yes",ROUND(CLA_Gegevens!$C$5*CLA_Berekeningen!W133,0),"0")</f>
        <v>0</v>
      </c>
      <c r="Y133" s="44"/>
      <c r="Z133" s="74">
        <f t="shared" si="18"/>
        <v>0</v>
      </c>
      <c r="AA133" s="74">
        <f>$Z133+$Z133*CLA_Gegevens!$C$24</f>
        <v>0</v>
      </c>
      <c r="AB133" s="74">
        <f>$Z133+$Z133*CLA_Gegevens!$C$25</f>
        <v>0</v>
      </c>
      <c r="AC133" s="74">
        <f>$Z133+$Z133*CLA_Gegevens!$C$26</f>
        <v>0</v>
      </c>
      <c r="AD133" s="74">
        <f>$Z133+$Z133*CLA_Gegevens!$C$27</f>
        <v>0</v>
      </c>
      <c r="AE133" s="74">
        <f>$Z133+$Z133*CLA_Gegevens!$C$28</f>
        <v>0</v>
      </c>
    </row>
    <row r="134" spans="2:31" x14ac:dyDescent="0.55000000000000004">
      <c r="B134" s="4">
        <f>CLA_Accounts!$B130</f>
        <v>0</v>
      </c>
      <c r="C134" s="4">
        <f>CLA_Accounts!$C130</f>
        <v>0</v>
      </c>
      <c r="D134" s="4">
        <f>CLA_Accounts!$E130</f>
        <v>0</v>
      </c>
      <c r="E134" s="4">
        <f>CLA_Accounts!$F130</f>
        <v>0</v>
      </c>
      <c r="F134" s="23">
        <f>E134*CLA_Gegevens!$C$11</f>
        <v>0</v>
      </c>
      <c r="G134" s="24">
        <f>IF(CLA_Accounts!K130&gt;2020,CLA_Accounts!K130,0)</f>
        <v>0</v>
      </c>
      <c r="H134" s="25" t="str">
        <f t="shared" si="12"/>
        <v>no</v>
      </c>
      <c r="I134" s="4" t="str">
        <f>IF(AND($I$6&lt;CLA_Gegevens!$C$31,$I$6&lt;&gt;0),"yes","no")</f>
        <v>yes</v>
      </c>
      <c r="J134" s="26">
        <f t="shared" si="20"/>
        <v>0</v>
      </c>
      <c r="K134" s="4" t="str">
        <f>IF(AND($K$6&lt;CLA_Gegevens!$C$31,$K$6&lt;&gt;0),"yes","no")</f>
        <v>yes</v>
      </c>
      <c r="L134" s="26">
        <f t="shared" si="13"/>
        <v>0</v>
      </c>
      <c r="M134" s="4" t="str">
        <f>IF(AND($M$6&lt;CLA_Gegevens!$C$31,$M$6&lt;&gt;0),"yes","no")</f>
        <v>yes</v>
      </c>
      <c r="N134" s="26">
        <f t="shared" si="14"/>
        <v>0</v>
      </c>
      <c r="O134" s="4" t="str">
        <f>IF(AND($O$6&lt;CLA_Gegevens!$C$31,$O$6&lt;&gt;0),"yes","no")</f>
        <v>no</v>
      </c>
      <c r="P134" s="26">
        <f t="shared" si="15"/>
        <v>0</v>
      </c>
      <c r="Q134" s="4" t="str">
        <f>IF(AND($Q$6&lt;CLA_Gegevens!$C$31,$Q$6&lt;&gt;0),"yes","no")</f>
        <v>no</v>
      </c>
      <c r="R134" s="26">
        <f t="shared" si="16"/>
        <v>0</v>
      </c>
      <c r="S134" s="4">
        <f>CLA_Gegevens!$C$32-(COUNTIF(I134:Q134,"yes")*12)</f>
        <v>12</v>
      </c>
      <c r="T134" s="27">
        <f>$R134*(CLA_Berekeningen!$S134*CLA_Gegevens!$C$16)</f>
        <v>0</v>
      </c>
      <c r="U134" s="27">
        <f t="shared" si="19"/>
        <v>0</v>
      </c>
      <c r="V134" s="27">
        <f t="shared" si="17"/>
        <v>0</v>
      </c>
      <c r="W134" s="29">
        <f>$V134/CLA_Gegevens!$C$29</f>
        <v>0</v>
      </c>
      <c r="X134" s="28" t="str">
        <f>IF(H134="yes",ROUND(CLA_Gegevens!$C$5*CLA_Berekeningen!W134,0),"0")</f>
        <v>0</v>
      </c>
      <c r="Y134" s="44"/>
      <c r="Z134" s="74">
        <f t="shared" si="18"/>
        <v>0</v>
      </c>
      <c r="AA134" s="74">
        <f>$Z134+$Z134*CLA_Gegevens!$C$24</f>
        <v>0</v>
      </c>
      <c r="AB134" s="74">
        <f>$Z134+$Z134*CLA_Gegevens!$C$25</f>
        <v>0</v>
      </c>
      <c r="AC134" s="74">
        <f>$Z134+$Z134*CLA_Gegevens!$C$26</f>
        <v>0</v>
      </c>
      <c r="AD134" s="74">
        <f>$Z134+$Z134*CLA_Gegevens!$C$27</f>
        <v>0</v>
      </c>
      <c r="AE134" s="74">
        <f>$Z134+$Z134*CLA_Gegevens!$C$28</f>
        <v>0</v>
      </c>
    </row>
    <row r="135" spans="2:31" x14ac:dyDescent="0.55000000000000004">
      <c r="B135" s="4">
        <f>CLA_Accounts!$B131</f>
        <v>0</v>
      </c>
      <c r="C135" s="4">
        <f>CLA_Accounts!$C131</f>
        <v>0</v>
      </c>
      <c r="D135" s="4">
        <f>CLA_Accounts!$E131</f>
        <v>0</v>
      </c>
      <c r="E135" s="4">
        <f>CLA_Accounts!$F131</f>
        <v>0</v>
      </c>
      <c r="F135" s="23">
        <f>E135*CLA_Gegevens!$C$11</f>
        <v>0</v>
      </c>
      <c r="G135" s="24">
        <f>IF(CLA_Accounts!K131&gt;2020,CLA_Accounts!K131,0)</f>
        <v>0</v>
      </c>
      <c r="H135" s="25" t="str">
        <f t="shared" si="12"/>
        <v>no</v>
      </c>
      <c r="I135" s="4" t="str">
        <f>IF(AND($I$6&lt;CLA_Gegevens!$C$31,$I$6&lt;&gt;0),"yes","no")</f>
        <v>yes</v>
      </c>
      <c r="J135" s="26">
        <f t="shared" ref="J135:J156" si="21">IF(H135="no",0,IF(I135="yes",($F135+$F135*$M$2),$F135))</f>
        <v>0</v>
      </c>
      <c r="K135" s="4" t="str">
        <f>IF(AND($K$6&lt;CLA_Gegevens!$C$31,$K$6&lt;&gt;0),"yes","no")</f>
        <v>yes</v>
      </c>
      <c r="L135" s="26">
        <f t="shared" si="13"/>
        <v>0</v>
      </c>
      <c r="M135" s="4" t="str">
        <f>IF(AND($M$6&lt;CLA_Gegevens!$C$31,$M$6&lt;&gt;0),"yes","no")</f>
        <v>yes</v>
      </c>
      <c r="N135" s="26">
        <f t="shared" si="14"/>
        <v>0</v>
      </c>
      <c r="O135" s="4" t="str">
        <f>IF(AND($O$6&lt;CLA_Gegevens!$C$31,$O$6&lt;&gt;0),"yes","no")</f>
        <v>no</v>
      </c>
      <c r="P135" s="26">
        <f t="shared" si="15"/>
        <v>0</v>
      </c>
      <c r="Q135" s="4" t="str">
        <f>IF(AND($Q$6&lt;CLA_Gegevens!$C$31,$Q$6&lt;&gt;0),"yes","no")</f>
        <v>no</v>
      </c>
      <c r="R135" s="26">
        <f t="shared" si="16"/>
        <v>0</v>
      </c>
      <c r="S135" s="4">
        <f>CLA_Gegevens!$C$32-(COUNTIF(I135:Q135,"yes")*12)</f>
        <v>12</v>
      </c>
      <c r="T135" s="27">
        <f>$R135*(CLA_Berekeningen!$S135*CLA_Gegevens!$C$16)</f>
        <v>0</v>
      </c>
      <c r="U135" s="27">
        <f t="shared" si="19"/>
        <v>0</v>
      </c>
      <c r="V135" s="27">
        <f t="shared" si="17"/>
        <v>0</v>
      </c>
      <c r="W135" s="29">
        <f>$V135/CLA_Gegevens!$C$29</f>
        <v>0</v>
      </c>
      <c r="X135" s="28" t="str">
        <f>IF(H135="yes",ROUND(CLA_Gegevens!$C$5*CLA_Berekeningen!W135,0),"0")</f>
        <v>0</v>
      </c>
      <c r="Y135" s="44"/>
      <c r="Z135" s="74">
        <f t="shared" si="18"/>
        <v>0</v>
      </c>
      <c r="AA135" s="74">
        <f>$Z135+$Z135*CLA_Gegevens!$C$24</f>
        <v>0</v>
      </c>
      <c r="AB135" s="74">
        <f>$Z135+$Z135*CLA_Gegevens!$C$25</f>
        <v>0</v>
      </c>
      <c r="AC135" s="74">
        <f>$Z135+$Z135*CLA_Gegevens!$C$26</f>
        <v>0</v>
      </c>
      <c r="AD135" s="74">
        <f>$Z135+$Z135*CLA_Gegevens!$C$27</f>
        <v>0</v>
      </c>
      <c r="AE135" s="74">
        <f>$Z135+$Z135*CLA_Gegevens!$C$28</f>
        <v>0</v>
      </c>
    </row>
    <row r="136" spans="2:31" x14ac:dyDescent="0.55000000000000004">
      <c r="B136" s="4">
        <f>CLA_Accounts!$B132</f>
        <v>0</v>
      </c>
      <c r="C136" s="4">
        <f>CLA_Accounts!$C132</f>
        <v>0</v>
      </c>
      <c r="D136" s="4">
        <f>CLA_Accounts!$E132</f>
        <v>0</v>
      </c>
      <c r="E136" s="4">
        <f>CLA_Accounts!$F132</f>
        <v>0</v>
      </c>
      <c r="F136" s="23">
        <f>E136*CLA_Gegevens!$C$11</f>
        <v>0</v>
      </c>
      <c r="G136" s="24">
        <f>IF(CLA_Accounts!K132&gt;2020,CLA_Accounts!K132,0)</f>
        <v>0</v>
      </c>
      <c r="H136" s="25" t="str">
        <f t="shared" ref="H136:H156" si="22">IF(AND(B136&lt;&gt;0,C136&lt;&gt;"ADMIN"),"yes","no")</f>
        <v>no</v>
      </c>
      <c r="I136" s="4" t="str">
        <f>IF(AND($I$6&lt;CLA_Gegevens!$C$31,$I$6&lt;&gt;0),"yes","no")</f>
        <v>yes</v>
      </c>
      <c r="J136" s="26">
        <f t="shared" si="21"/>
        <v>0</v>
      </c>
      <c r="K136" s="4" t="str">
        <f>IF(AND($K$6&lt;CLA_Gegevens!$C$31,$K$6&lt;&gt;0),"yes","no")</f>
        <v>yes</v>
      </c>
      <c r="L136" s="26">
        <f t="shared" ref="L136:L156" si="23">IF(K136="yes",($J136+$J136*$M$2),$J136)</f>
        <v>0</v>
      </c>
      <c r="M136" s="4" t="str">
        <f>IF(AND($M$6&lt;CLA_Gegevens!$C$31,$M$6&lt;&gt;0),"yes","no")</f>
        <v>yes</v>
      </c>
      <c r="N136" s="26">
        <f t="shared" ref="N136:N156" si="24">IF(M136="yes",($L136+$L136*$M$2),$L136)</f>
        <v>0</v>
      </c>
      <c r="O136" s="4" t="str">
        <f>IF(AND($O$6&lt;CLA_Gegevens!$C$31,$O$6&lt;&gt;0),"yes","no")</f>
        <v>no</v>
      </c>
      <c r="P136" s="26">
        <f t="shared" ref="P136:P156" si="25">IF(O136="yes",($L136+$L136*$M$2),$L136)</f>
        <v>0</v>
      </c>
      <c r="Q136" s="4" t="str">
        <f>IF(AND($Q$6&lt;CLA_Gegevens!$C$31,$Q$6&lt;&gt;0),"yes","no")</f>
        <v>no</v>
      </c>
      <c r="R136" s="26">
        <f t="shared" ref="R136:R156" si="26">IF(Q136="yes",($P136+$P136*$M$2),$P136)</f>
        <v>0</v>
      </c>
      <c r="S136" s="4">
        <f>CLA_Gegevens!$C$32-(COUNTIF(I136:Q136,"yes")*12)</f>
        <v>12</v>
      </c>
      <c r="T136" s="27">
        <f>$R136*(CLA_Berekeningen!$S136*CLA_Gegevens!$C$16)</f>
        <v>0</v>
      </c>
      <c r="U136" s="27">
        <f t="shared" si="19"/>
        <v>0</v>
      </c>
      <c r="V136" s="27">
        <f t="shared" ref="V136:V156" si="27">$R136+$T136</f>
        <v>0</v>
      </c>
      <c r="W136" s="29">
        <f>$V136/CLA_Gegevens!$C$29</f>
        <v>0</v>
      </c>
      <c r="X136" s="28" t="str">
        <f>IF(H136="yes",ROUND(CLA_Gegevens!$C$5*CLA_Berekeningen!W136,0),"0")</f>
        <v>0</v>
      </c>
      <c r="Y136" s="44"/>
      <c r="Z136" s="74">
        <f t="shared" ref="Z136:Z156" si="28">$F136</f>
        <v>0</v>
      </c>
      <c r="AA136" s="74">
        <f>$Z136+$Z136*CLA_Gegevens!$C$24</f>
        <v>0</v>
      </c>
      <c r="AB136" s="74">
        <f>$Z136+$Z136*CLA_Gegevens!$C$25</f>
        <v>0</v>
      </c>
      <c r="AC136" s="74">
        <f>$Z136+$Z136*CLA_Gegevens!$C$26</f>
        <v>0</v>
      </c>
      <c r="AD136" s="74">
        <f>$Z136+$Z136*CLA_Gegevens!$C$27</f>
        <v>0</v>
      </c>
      <c r="AE136" s="74">
        <f>$Z136+$Z136*CLA_Gegevens!$C$28</f>
        <v>0</v>
      </c>
    </row>
    <row r="137" spans="2:31" x14ac:dyDescent="0.55000000000000004">
      <c r="B137" s="4">
        <f>CLA_Accounts!$B133</f>
        <v>0</v>
      </c>
      <c r="C137" s="4">
        <f>CLA_Accounts!$C133</f>
        <v>0</v>
      </c>
      <c r="D137" s="4">
        <f>CLA_Accounts!$E133</f>
        <v>0</v>
      </c>
      <c r="E137" s="4">
        <f>CLA_Accounts!$F133</f>
        <v>0</v>
      </c>
      <c r="F137" s="23">
        <f>E137*CLA_Gegevens!$C$11</f>
        <v>0</v>
      </c>
      <c r="G137" s="24">
        <f>IF(CLA_Accounts!K133&gt;2020,CLA_Accounts!K133,0)</f>
        <v>0</v>
      </c>
      <c r="H137" s="25" t="str">
        <f t="shared" si="22"/>
        <v>no</v>
      </c>
      <c r="I137" s="4" t="str">
        <f>IF(AND($I$6&lt;CLA_Gegevens!$C$31,$I$6&lt;&gt;0),"yes","no")</f>
        <v>yes</v>
      </c>
      <c r="J137" s="26">
        <f t="shared" si="21"/>
        <v>0</v>
      </c>
      <c r="K137" s="4" t="str">
        <f>IF(AND($K$6&lt;CLA_Gegevens!$C$31,$K$6&lt;&gt;0),"yes","no")</f>
        <v>yes</v>
      </c>
      <c r="L137" s="26">
        <f t="shared" si="23"/>
        <v>0</v>
      </c>
      <c r="M137" s="4" t="str">
        <f>IF(AND($M$6&lt;CLA_Gegevens!$C$31,$M$6&lt;&gt;0),"yes","no")</f>
        <v>yes</v>
      </c>
      <c r="N137" s="26">
        <f t="shared" si="24"/>
        <v>0</v>
      </c>
      <c r="O137" s="4" t="str">
        <f>IF(AND($O$6&lt;CLA_Gegevens!$C$31,$O$6&lt;&gt;0),"yes","no")</f>
        <v>no</v>
      </c>
      <c r="P137" s="26">
        <f t="shared" si="25"/>
        <v>0</v>
      </c>
      <c r="Q137" s="4" t="str">
        <f>IF(AND($Q$6&lt;CLA_Gegevens!$C$31,$Q$6&lt;&gt;0),"yes","no")</f>
        <v>no</v>
      </c>
      <c r="R137" s="26">
        <f t="shared" si="26"/>
        <v>0</v>
      </c>
      <c r="S137" s="4">
        <f>CLA_Gegevens!$C$32-(COUNTIF(I137:Q137,"yes")*12)</f>
        <v>12</v>
      </c>
      <c r="T137" s="27">
        <f>$R137*(CLA_Berekeningen!$S137*CLA_Gegevens!$C$16)</f>
        <v>0</v>
      </c>
      <c r="U137" s="27">
        <f t="shared" ref="U137:U156" si="29">ROUND(V137-F137,2)</f>
        <v>0</v>
      </c>
      <c r="V137" s="27">
        <f t="shared" si="27"/>
        <v>0</v>
      </c>
      <c r="W137" s="29">
        <f>$V137/CLA_Gegevens!$C$29</f>
        <v>0</v>
      </c>
      <c r="X137" s="28" t="str">
        <f>IF(H137="yes",ROUND(CLA_Gegevens!$C$5*CLA_Berekeningen!W137,0),"0")</f>
        <v>0</v>
      </c>
      <c r="Y137" s="44"/>
      <c r="Z137" s="74">
        <f t="shared" si="28"/>
        <v>0</v>
      </c>
      <c r="AA137" s="74">
        <f>$Z137+$Z137*CLA_Gegevens!$C$24</f>
        <v>0</v>
      </c>
      <c r="AB137" s="74">
        <f>$Z137+$Z137*CLA_Gegevens!$C$25</f>
        <v>0</v>
      </c>
      <c r="AC137" s="74">
        <f>$Z137+$Z137*CLA_Gegevens!$C$26</f>
        <v>0</v>
      </c>
      <c r="AD137" s="74">
        <f>$Z137+$Z137*CLA_Gegevens!$C$27</f>
        <v>0</v>
      </c>
      <c r="AE137" s="74">
        <f>$Z137+$Z137*CLA_Gegevens!$C$28</f>
        <v>0</v>
      </c>
    </row>
    <row r="138" spans="2:31" x14ac:dyDescent="0.55000000000000004">
      <c r="B138" s="4">
        <f>CLA_Accounts!$B134</f>
        <v>0</v>
      </c>
      <c r="C138" s="4">
        <f>CLA_Accounts!$C134</f>
        <v>0</v>
      </c>
      <c r="D138" s="4">
        <f>CLA_Accounts!$E134</f>
        <v>0</v>
      </c>
      <c r="E138" s="4">
        <f>CLA_Accounts!$F134</f>
        <v>0</v>
      </c>
      <c r="F138" s="23">
        <f>E138*CLA_Gegevens!$C$11</f>
        <v>0</v>
      </c>
      <c r="G138" s="24">
        <f>IF(CLA_Accounts!K134&gt;2020,CLA_Accounts!K134,0)</f>
        <v>0</v>
      </c>
      <c r="H138" s="25" t="str">
        <f t="shared" si="22"/>
        <v>no</v>
      </c>
      <c r="I138" s="4" t="str">
        <f>IF(AND($I$6&lt;CLA_Gegevens!$C$31,$I$6&lt;&gt;0),"yes","no")</f>
        <v>yes</v>
      </c>
      <c r="J138" s="26">
        <f t="shared" si="21"/>
        <v>0</v>
      </c>
      <c r="K138" s="4" t="str">
        <f>IF(AND($K$6&lt;CLA_Gegevens!$C$31,$K$6&lt;&gt;0),"yes","no")</f>
        <v>yes</v>
      </c>
      <c r="L138" s="26">
        <f t="shared" si="23"/>
        <v>0</v>
      </c>
      <c r="M138" s="4" t="str">
        <f>IF(AND($M$6&lt;CLA_Gegevens!$C$31,$M$6&lt;&gt;0),"yes","no")</f>
        <v>yes</v>
      </c>
      <c r="N138" s="26">
        <f t="shared" si="24"/>
        <v>0</v>
      </c>
      <c r="O138" s="4" t="str">
        <f>IF(AND($O$6&lt;CLA_Gegevens!$C$31,$O$6&lt;&gt;0),"yes","no")</f>
        <v>no</v>
      </c>
      <c r="P138" s="26">
        <f t="shared" si="25"/>
        <v>0</v>
      </c>
      <c r="Q138" s="4" t="str">
        <f>IF(AND($Q$6&lt;CLA_Gegevens!$C$31,$Q$6&lt;&gt;0),"yes","no")</f>
        <v>no</v>
      </c>
      <c r="R138" s="26">
        <f t="shared" si="26"/>
        <v>0</v>
      </c>
      <c r="S138" s="4">
        <f>CLA_Gegevens!$C$32-(COUNTIF(I138:Q138,"yes")*12)</f>
        <v>12</v>
      </c>
      <c r="T138" s="27">
        <f>$R138*(CLA_Berekeningen!$S138*CLA_Gegevens!$C$16)</f>
        <v>0</v>
      </c>
      <c r="U138" s="27">
        <f t="shared" si="29"/>
        <v>0</v>
      </c>
      <c r="V138" s="27">
        <f t="shared" si="27"/>
        <v>0</v>
      </c>
      <c r="W138" s="29">
        <f>$V138/CLA_Gegevens!$C$29</f>
        <v>0</v>
      </c>
      <c r="X138" s="28" t="str">
        <f>IF(H138="yes",ROUND(CLA_Gegevens!$C$5*CLA_Berekeningen!W138,0),"0")</f>
        <v>0</v>
      </c>
      <c r="Y138" s="44"/>
      <c r="Z138" s="74">
        <f t="shared" si="28"/>
        <v>0</v>
      </c>
      <c r="AA138" s="74">
        <f>$Z138+$Z138*CLA_Gegevens!$C$24</f>
        <v>0</v>
      </c>
      <c r="AB138" s="74">
        <f>$Z138+$Z138*CLA_Gegevens!$C$25</f>
        <v>0</v>
      </c>
      <c r="AC138" s="74">
        <f>$Z138+$Z138*CLA_Gegevens!$C$26</f>
        <v>0</v>
      </c>
      <c r="AD138" s="74">
        <f>$Z138+$Z138*CLA_Gegevens!$C$27</f>
        <v>0</v>
      </c>
      <c r="AE138" s="74">
        <f>$Z138+$Z138*CLA_Gegevens!$C$28</f>
        <v>0</v>
      </c>
    </row>
    <row r="139" spans="2:31" x14ac:dyDescent="0.55000000000000004">
      <c r="B139" s="4">
        <f>CLA_Accounts!$B135</f>
        <v>0</v>
      </c>
      <c r="C139" s="4">
        <f>CLA_Accounts!$C135</f>
        <v>0</v>
      </c>
      <c r="D139" s="4">
        <f>CLA_Accounts!$E135</f>
        <v>0</v>
      </c>
      <c r="E139" s="4">
        <f>CLA_Accounts!$F135</f>
        <v>0</v>
      </c>
      <c r="F139" s="23">
        <f>E139*CLA_Gegevens!$C$11</f>
        <v>0</v>
      </c>
      <c r="G139" s="24">
        <f>IF(CLA_Accounts!K135&gt;2020,CLA_Accounts!K135,0)</f>
        <v>0</v>
      </c>
      <c r="H139" s="25" t="str">
        <f t="shared" si="22"/>
        <v>no</v>
      </c>
      <c r="I139" s="4" t="str">
        <f>IF(AND($I$6&lt;CLA_Gegevens!$C$31,$I$6&lt;&gt;0),"yes","no")</f>
        <v>yes</v>
      </c>
      <c r="J139" s="26">
        <f t="shared" si="21"/>
        <v>0</v>
      </c>
      <c r="K139" s="4" t="str">
        <f>IF(AND($K$6&lt;CLA_Gegevens!$C$31,$K$6&lt;&gt;0),"yes","no")</f>
        <v>yes</v>
      </c>
      <c r="L139" s="26">
        <f t="shared" si="23"/>
        <v>0</v>
      </c>
      <c r="M139" s="4" t="str">
        <f>IF(AND($M$6&lt;CLA_Gegevens!$C$31,$M$6&lt;&gt;0),"yes","no")</f>
        <v>yes</v>
      </c>
      <c r="N139" s="26">
        <f t="shared" si="24"/>
        <v>0</v>
      </c>
      <c r="O139" s="4" t="str">
        <f>IF(AND($O$6&lt;CLA_Gegevens!$C$31,$O$6&lt;&gt;0),"yes","no")</f>
        <v>no</v>
      </c>
      <c r="P139" s="26">
        <f t="shared" si="25"/>
        <v>0</v>
      </c>
      <c r="Q139" s="4" t="str">
        <f>IF(AND($Q$6&lt;CLA_Gegevens!$C$31,$Q$6&lt;&gt;0),"yes","no")</f>
        <v>no</v>
      </c>
      <c r="R139" s="26">
        <f t="shared" si="26"/>
        <v>0</v>
      </c>
      <c r="S139" s="4">
        <f>CLA_Gegevens!$C$32-(COUNTIF(I139:Q139,"yes")*12)</f>
        <v>12</v>
      </c>
      <c r="T139" s="27">
        <f>$R139*(CLA_Berekeningen!$S139*CLA_Gegevens!$C$16)</f>
        <v>0</v>
      </c>
      <c r="U139" s="27">
        <f t="shared" si="29"/>
        <v>0</v>
      </c>
      <c r="V139" s="27">
        <f t="shared" si="27"/>
        <v>0</v>
      </c>
      <c r="W139" s="29">
        <f>$V139/CLA_Gegevens!$C$29</f>
        <v>0</v>
      </c>
      <c r="X139" s="28" t="str">
        <f>IF(H139="yes",ROUND(CLA_Gegevens!$C$5*CLA_Berekeningen!W139,0),"0")</f>
        <v>0</v>
      </c>
      <c r="Y139" s="44"/>
      <c r="Z139" s="74">
        <f t="shared" si="28"/>
        <v>0</v>
      </c>
      <c r="AA139" s="74">
        <f>$Z139+$Z139*CLA_Gegevens!$C$24</f>
        <v>0</v>
      </c>
      <c r="AB139" s="74">
        <f>$Z139+$Z139*CLA_Gegevens!$C$25</f>
        <v>0</v>
      </c>
      <c r="AC139" s="74">
        <f>$Z139+$Z139*CLA_Gegevens!$C$26</f>
        <v>0</v>
      </c>
      <c r="AD139" s="74">
        <f>$Z139+$Z139*CLA_Gegevens!$C$27</f>
        <v>0</v>
      </c>
      <c r="AE139" s="74">
        <f>$Z139+$Z139*CLA_Gegevens!$C$28</f>
        <v>0</v>
      </c>
    </row>
    <row r="140" spans="2:31" x14ac:dyDescent="0.55000000000000004">
      <c r="B140" s="4">
        <f>CLA_Accounts!$B136</f>
        <v>0</v>
      </c>
      <c r="C140" s="4">
        <f>CLA_Accounts!$C136</f>
        <v>0</v>
      </c>
      <c r="D140" s="4">
        <f>CLA_Accounts!$E136</f>
        <v>0</v>
      </c>
      <c r="E140" s="4">
        <f>CLA_Accounts!$F136</f>
        <v>0</v>
      </c>
      <c r="F140" s="23">
        <f>E140*CLA_Gegevens!$C$11</f>
        <v>0</v>
      </c>
      <c r="G140" s="24">
        <f>IF(CLA_Accounts!K136&gt;2020,CLA_Accounts!K136,0)</f>
        <v>0</v>
      </c>
      <c r="H140" s="25" t="str">
        <f t="shared" si="22"/>
        <v>no</v>
      </c>
      <c r="I140" s="4" t="str">
        <f>IF(AND($I$6&lt;CLA_Gegevens!$C$31,$I$6&lt;&gt;0),"yes","no")</f>
        <v>yes</v>
      </c>
      <c r="J140" s="26">
        <f t="shared" si="21"/>
        <v>0</v>
      </c>
      <c r="K140" s="4" t="str">
        <f>IF(AND($K$6&lt;CLA_Gegevens!$C$31,$K$6&lt;&gt;0),"yes","no")</f>
        <v>yes</v>
      </c>
      <c r="L140" s="26">
        <f t="shared" si="23"/>
        <v>0</v>
      </c>
      <c r="M140" s="4" t="str">
        <f>IF(AND($M$6&lt;CLA_Gegevens!$C$31,$M$6&lt;&gt;0),"yes","no")</f>
        <v>yes</v>
      </c>
      <c r="N140" s="26">
        <f t="shared" si="24"/>
        <v>0</v>
      </c>
      <c r="O140" s="4" t="str">
        <f>IF(AND($O$6&lt;CLA_Gegevens!$C$31,$O$6&lt;&gt;0),"yes","no")</f>
        <v>no</v>
      </c>
      <c r="P140" s="26">
        <f t="shared" si="25"/>
        <v>0</v>
      </c>
      <c r="Q140" s="4" t="str">
        <f>IF(AND($Q$6&lt;CLA_Gegevens!$C$31,$Q$6&lt;&gt;0),"yes","no")</f>
        <v>no</v>
      </c>
      <c r="R140" s="26">
        <f t="shared" si="26"/>
        <v>0</v>
      </c>
      <c r="S140" s="4">
        <f>CLA_Gegevens!$C$32-(COUNTIF(I140:Q140,"yes")*12)</f>
        <v>12</v>
      </c>
      <c r="T140" s="27">
        <f>$R140*(CLA_Berekeningen!$S140*CLA_Gegevens!$C$16)</f>
        <v>0</v>
      </c>
      <c r="U140" s="27">
        <f t="shared" si="29"/>
        <v>0</v>
      </c>
      <c r="V140" s="27">
        <f t="shared" si="27"/>
        <v>0</v>
      </c>
      <c r="W140" s="29">
        <f>$V140/CLA_Gegevens!$C$29</f>
        <v>0</v>
      </c>
      <c r="X140" s="28" t="str">
        <f>IF(H140="yes",ROUND(CLA_Gegevens!$C$5*CLA_Berekeningen!W140,0),"0")</f>
        <v>0</v>
      </c>
      <c r="Y140" s="44"/>
      <c r="Z140" s="74">
        <f t="shared" si="28"/>
        <v>0</v>
      </c>
      <c r="AA140" s="74">
        <f>$Z140+$Z140*CLA_Gegevens!$C$24</f>
        <v>0</v>
      </c>
      <c r="AB140" s="74">
        <f>$Z140+$Z140*CLA_Gegevens!$C$25</f>
        <v>0</v>
      </c>
      <c r="AC140" s="74">
        <f>$Z140+$Z140*CLA_Gegevens!$C$26</f>
        <v>0</v>
      </c>
      <c r="AD140" s="74">
        <f>$Z140+$Z140*CLA_Gegevens!$C$27</f>
        <v>0</v>
      </c>
      <c r="AE140" s="74">
        <f>$Z140+$Z140*CLA_Gegevens!$C$28</f>
        <v>0</v>
      </c>
    </row>
    <row r="141" spans="2:31" x14ac:dyDescent="0.55000000000000004">
      <c r="B141" s="4">
        <f>CLA_Accounts!$B137</f>
        <v>0</v>
      </c>
      <c r="C141" s="4">
        <f>CLA_Accounts!$C137</f>
        <v>0</v>
      </c>
      <c r="D141" s="4">
        <f>CLA_Accounts!$E137</f>
        <v>0</v>
      </c>
      <c r="E141" s="4">
        <f>CLA_Accounts!$F137</f>
        <v>0</v>
      </c>
      <c r="F141" s="23">
        <f>E141*CLA_Gegevens!$C$11</f>
        <v>0</v>
      </c>
      <c r="G141" s="24">
        <f>IF(CLA_Accounts!K137&gt;2020,CLA_Accounts!K137,0)</f>
        <v>0</v>
      </c>
      <c r="H141" s="25" t="str">
        <f t="shared" si="22"/>
        <v>no</v>
      </c>
      <c r="I141" s="4" t="str">
        <f>IF(AND($I$6&lt;CLA_Gegevens!$C$31,$I$6&lt;&gt;0),"yes","no")</f>
        <v>yes</v>
      </c>
      <c r="J141" s="26">
        <f t="shared" si="21"/>
        <v>0</v>
      </c>
      <c r="K141" s="4" t="str">
        <f>IF(AND($K$6&lt;CLA_Gegevens!$C$31,$K$6&lt;&gt;0),"yes","no")</f>
        <v>yes</v>
      </c>
      <c r="L141" s="26">
        <f t="shared" si="23"/>
        <v>0</v>
      </c>
      <c r="M141" s="4" t="str">
        <f>IF(AND($M$6&lt;CLA_Gegevens!$C$31,$M$6&lt;&gt;0),"yes","no")</f>
        <v>yes</v>
      </c>
      <c r="N141" s="26">
        <f t="shared" si="24"/>
        <v>0</v>
      </c>
      <c r="O141" s="4" t="str">
        <f>IF(AND($O$6&lt;CLA_Gegevens!$C$31,$O$6&lt;&gt;0),"yes","no")</f>
        <v>no</v>
      </c>
      <c r="P141" s="26">
        <f t="shared" si="25"/>
        <v>0</v>
      </c>
      <c r="Q141" s="4" t="str">
        <f>IF(AND($Q$6&lt;CLA_Gegevens!$C$31,$Q$6&lt;&gt;0),"yes","no")</f>
        <v>no</v>
      </c>
      <c r="R141" s="26">
        <f t="shared" si="26"/>
        <v>0</v>
      </c>
      <c r="S141" s="4">
        <f>CLA_Gegevens!$C$32-(COUNTIF(I141:Q141,"yes")*12)</f>
        <v>12</v>
      </c>
      <c r="T141" s="27">
        <f>$R141*(CLA_Berekeningen!$S141*CLA_Gegevens!$C$16)</f>
        <v>0</v>
      </c>
      <c r="U141" s="27">
        <f t="shared" si="29"/>
        <v>0</v>
      </c>
      <c r="V141" s="27">
        <f t="shared" si="27"/>
        <v>0</v>
      </c>
      <c r="W141" s="29">
        <f>$V141/CLA_Gegevens!$C$29</f>
        <v>0</v>
      </c>
      <c r="X141" s="28" t="str">
        <f>IF(H141="yes",ROUND(CLA_Gegevens!$C$5*CLA_Berekeningen!W141,0),"0")</f>
        <v>0</v>
      </c>
      <c r="Y141" s="44"/>
      <c r="Z141" s="74">
        <f t="shared" si="28"/>
        <v>0</v>
      </c>
      <c r="AA141" s="74">
        <f>$Z141+$Z141*CLA_Gegevens!$C$24</f>
        <v>0</v>
      </c>
      <c r="AB141" s="74">
        <f>$Z141+$Z141*CLA_Gegevens!$C$25</f>
        <v>0</v>
      </c>
      <c r="AC141" s="74">
        <f>$Z141+$Z141*CLA_Gegevens!$C$26</f>
        <v>0</v>
      </c>
      <c r="AD141" s="74">
        <f>$Z141+$Z141*CLA_Gegevens!$C$27</f>
        <v>0</v>
      </c>
      <c r="AE141" s="74">
        <f>$Z141+$Z141*CLA_Gegevens!$C$28</f>
        <v>0</v>
      </c>
    </row>
    <row r="142" spans="2:31" x14ac:dyDescent="0.55000000000000004">
      <c r="B142" s="4">
        <f>CLA_Accounts!$B138</f>
        <v>0</v>
      </c>
      <c r="C142" s="4">
        <f>CLA_Accounts!$C138</f>
        <v>0</v>
      </c>
      <c r="D142" s="4">
        <f>CLA_Accounts!$E138</f>
        <v>0</v>
      </c>
      <c r="E142" s="4">
        <f>CLA_Accounts!$F138</f>
        <v>0</v>
      </c>
      <c r="F142" s="23">
        <f>E142*CLA_Gegevens!$C$11</f>
        <v>0</v>
      </c>
      <c r="G142" s="24">
        <f>IF(CLA_Accounts!K138&gt;2020,CLA_Accounts!K138,0)</f>
        <v>0</v>
      </c>
      <c r="H142" s="25" t="str">
        <f t="shared" si="22"/>
        <v>no</v>
      </c>
      <c r="I142" s="4" t="str">
        <f>IF(AND($I$6&lt;CLA_Gegevens!$C$31,$I$6&lt;&gt;0),"yes","no")</f>
        <v>yes</v>
      </c>
      <c r="J142" s="26">
        <f t="shared" si="21"/>
        <v>0</v>
      </c>
      <c r="K142" s="4" t="str">
        <f>IF(AND($K$6&lt;CLA_Gegevens!$C$31,$K$6&lt;&gt;0),"yes","no")</f>
        <v>yes</v>
      </c>
      <c r="L142" s="26">
        <f t="shared" si="23"/>
        <v>0</v>
      </c>
      <c r="M142" s="4" t="str">
        <f>IF(AND($M$6&lt;CLA_Gegevens!$C$31,$M$6&lt;&gt;0),"yes","no")</f>
        <v>yes</v>
      </c>
      <c r="N142" s="26">
        <f t="shared" si="24"/>
        <v>0</v>
      </c>
      <c r="O142" s="4" t="str">
        <f>IF(AND($O$6&lt;CLA_Gegevens!$C$31,$O$6&lt;&gt;0),"yes","no")</f>
        <v>no</v>
      </c>
      <c r="P142" s="26">
        <f t="shared" si="25"/>
        <v>0</v>
      </c>
      <c r="Q142" s="4" t="str">
        <f>IF(AND($Q$6&lt;CLA_Gegevens!$C$31,$Q$6&lt;&gt;0),"yes","no")</f>
        <v>no</v>
      </c>
      <c r="R142" s="26">
        <f t="shared" si="26"/>
        <v>0</v>
      </c>
      <c r="S142" s="4">
        <f>CLA_Gegevens!$C$32-(COUNTIF(I142:Q142,"yes")*12)</f>
        <v>12</v>
      </c>
      <c r="T142" s="27">
        <f>$R142*(CLA_Berekeningen!$S142*CLA_Gegevens!$C$16)</f>
        <v>0</v>
      </c>
      <c r="U142" s="27">
        <f t="shared" si="29"/>
        <v>0</v>
      </c>
      <c r="V142" s="27">
        <f t="shared" si="27"/>
        <v>0</v>
      </c>
      <c r="W142" s="29">
        <f>$V142/CLA_Gegevens!$C$29</f>
        <v>0</v>
      </c>
      <c r="X142" s="28" t="str">
        <f>IF(H142="yes",ROUND(CLA_Gegevens!$C$5*CLA_Berekeningen!W142,0),"0")</f>
        <v>0</v>
      </c>
      <c r="Y142" s="44"/>
      <c r="Z142" s="74">
        <f t="shared" si="28"/>
        <v>0</v>
      </c>
      <c r="AA142" s="74">
        <f>$Z142+$Z142*CLA_Gegevens!$C$24</f>
        <v>0</v>
      </c>
      <c r="AB142" s="74">
        <f>$Z142+$Z142*CLA_Gegevens!$C$25</f>
        <v>0</v>
      </c>
      <c r="AC142" s="74">
        <f>$Z142+$Z142*CLA_Gegevens!$C$26</f>
        <v>0</v>
      </c>
      <c r="AD142" s="74">
        <f>$Z142+$Z142*CLA_Gegevens!$C$27</f>
        <v>0</v>
      </c>
      <c r="AE142" s="74">
        <f>$Z142+$Z142*CLA_Gegevens!$C$28</f>
        <v>0</v>
      </c>
    </row>
    <row r="143" spans="2:31" x14ac:dyDescent="0.55000000000000004">
      <c r="B143" s="4">
        <f>CLA_Accounts!$B139</f>
        <v>0</v>
      </c>
      <c r="C143" s="4">
        <f>CLA_Accounts!$C139</f>
        <v>0</v>
      </c>
      <c r="D143" s="4">
        <f>CLA_Accounts!$E139</f>
        <v>0</v>
      </c>
      <c r="E143" s="4">
        <f>CLA_Accounts!$F139</f>
        <v>0</v>
      </c>
      <c r="F143" s="23">
        <f>E143*CLA_Gegevens!$C$11</f>
        <v>0</v>
      </c>
      <c r="G143" s="24">
        <f>IF(CLA_Accounts!K139&gt;2020,CLA_Accounts!K139,0)</f>
        <v>0</v>
      </c>
      <c r="H143" s="25" t="str">
        <f t="shared" si="22"/>
        <v>no</v>
      </c>
      <c r="I143" s="4" t="str">
        <f>IF(AND($I$6&lt;CLA_Gegevens!$C$31,$I$6&lt;&gt;0),"yes","no")</f>
        <v>yes</v>
      </c>
      <c r="J143" s="26">
        <f t="shared" si="21"/>
        <v>0</v>
      </c>
      <c r="K143" s="4" t="str">
        <f>IF(AND($K$6&lt;CLA_Gegevens!$C$31,$K$6&lt;&gt;0),"yes","no")</f>
        <v>yes</v>
      </c>
      <c r="L143" s="26">
        <f t="shared" si="23"/>
        <v>0</v>
      </c>
      <c r="M143" s="4" t="str">
        <f>IF(AND($M$6&lt;CLA_Gegevens!$C$31,$M$6&lt;&gt;0),"yes","no")</f>
        <v>yes</v>
      </c>
      <c r="N143" s="26">
        <f t="shared" si="24"/>
        <v>0</v>
      </c>
      <c r="O143" s="4" t="str">
        <f>IF(AND($O$6&lt;CLA_Gegevens!$C$31,$O$6&lt;&gt;0),"yes","no")</f>
        <v>no</v>
      </c>
      <c r="P143" s="26">
        <f t="shared" si="25"/>
        <v>0</v>
      </c>
      <c r="Q143" s="4" t="str">
        <f>IF(AND($Q$6&lt;CLA_Gegevens!$C$31,$Q$6&lt;&gt;0),"yes","no")</f>
        <v>no</v>
      </c>
      <c r="R143" s="26">
        <f t="shared" si="26"/>
        <v>0</v>
      </c>
      <c r="S143" s="4">
        <f>CLA_Gegevens!$C$32-(COUNTIF(I143:Q143,"yes")*12)</f>
        <v>12</v>
      </c>
      <c r="T143" s="27">
        <f>$R143*(CLA_Berekeningen!$S143*CLA_Gegevens!$C$16)</f>
        <v>0</v>
      </c>
      <c r="U143" s="27">
        <f t="shared" si="29"/>
        <v>0</v>
      </c>
      <c r="V143" s="27">
        <f t="shared" si="27"/>
        <v>0</v>
      </c>
      <c r="W143" s="29">
        <f>$V143/CLA_Gegevens!$C$29</f>
        <v>0</v>
      </c>
      <c r="X143" s="28" t="str">
        <f>IF(H143="yes",ROUND(CLA_Gegevens!$C$5*CLA_Berekeningen!W143,0),"0")</f>
        <v>0</v>
      </c>
      <c r="Y143" s="44"/>
      <c r="Z143" s="74">
        <f t="shared" si="28"/>
        <v>0</v>
      </c>
      <c r="AA143" s="74">
        <f>$Z143+$Z143*CLA_Gegevens!$C$24</f>
        <v>0</v>
      </c>
      <c r="AB143" s="74">
        <f>$Z143+$Z143*CLA_Gegevens!$C$25</f>
        <v>0</v>
      </c>
      <c r="AC143" s="74">
        <f>$Z143+$Z143*CLA_Gegevens!$C$26</f>
        <v>0</v>
      </c>
      <c r="AD143" s="74">
        <f>$Z143+$Z143*CLA_Gegevens!$C$27</f>
        <v>0</v>
      </c>
      <c r="AE143" s="74">
        <f>$Z143+$Z143*CLA_Gegevens!$C$28</f>
        <v>0</v>
      </c>
    </row>
    <row r="144" spans="2:31" x14ac:dyDescent="0.55000000000000004">
      <c r="B144" s="4">
        <f>CLA_Accounts!$B140</f>
        <v>0</v>
      </c>
      <c r="C144" s="4">
        <f>CLA_Accounts!$C140</f>
        <v>0</v>
      </c>
      <c r="D144" s="4">
        <f>CLA_Accounts!$E140</f>
        <v>0</v>
      </c>
      <c r="E144" s="4">
        <f>CLA_Accounts!$F140</f>
        <v>0</v>
      </c>
      <c r="F144" s="23">
        <f>E144*CLA_Gegevens!$C$11</f>
        <v>0</v>
      </c>
      <c r="G144" s="24">
        <f>IF(CLA_Accounts!K140&gt;2020,CLA_Accounts!K140,0)</f>
        <v>0</v>
      </c>
      <c r="H144" s="25" t="str">
        <f t="shared" si="22"/>
        <v>no</v>
      </c>
      <c r="I144" s="4" t="str">
        <f>IF(AND($I$6&lt;CLA_Gegevens!$C$31,$I$6&lt;&gt;0),"yes","no")</f>
        <v>yes</v>
      </c>
      <c r="J144" s="26">
        <f t="shared" si="21"/>
        <v>0</v>
      </c>
      <c r="K144" s="4" t="str">
        <f>IF(AND($K$6&lt;CLA_Gegevens!$C$31,$K$6&lt;&gt;0),"yes","no")</f>
        <v>yes</v>
      </c>
      <c r="L144" s="26">
        <f t="shared" si="23"/>
        <v>0</v>
      </c>
      <c r="M144" s="4" t="str">
        <f>IF(AND($M$6&lt;CLA_Gegevens!$C$31,$M$6&lt;&gt;0),"yes","no")</f>
        <v>yes</v>
      </c>
      <c r="N144" s="26">
        <f t="shared" si="24"/>
        <v>0</v>
      </c>
      <c r="O144" s="4" t="str">
        <f>IF(AND($O$6&lt;CLA_Gegevens!$C$31,$O$6&lt;&gt;0),"yes","no")</f>
        <v>no</v>
      </c>
      <c r="P144" s="26">
        <f t="shared" si="25"/>
        <v>0</v>
      </c>
      <c r="Q144" s="4" t="str">
        <f>IF(AND($Q$6&lt;CLA_Gegevens!$C$31,$Q$6&lt;&gt;0),"yes","no")</f>
        <v>no</v>
      </c>
      <c r="R144" s="26">
        <f t="shared" si="26"/>
        <v>0</v>
      </c>
      <c r="S144" s="4">
        <f>CLA_Gegevens!$C$32-(COUNTIF(I144:Q144,"yes")*12)</f>
        <v>12</v>
      </c>
      <c r="T144" s="27">
        <f>$R144*(CLA_Berekeningen!$S144*CLA_Gegevens!$C$16)</f>
        <v>0</v>
      </c>
      <c r="U144" s="27">
        <f t="shared" si="29"/>
        <v>0</v>
      </c>
      <c r="V144" s="27">
        <f t="shared" si="27"/>
        <v>0</v>
      </c>
      <c r="W144" s="29">
        <f>$V144/CLA_Gegevens!$C$29</f>
        <v>0</v>
      </c>
      <c r="X144" s="28" t="str">
        <f>IF(H144="yes",ROUND(CLA_Gegevens!$C$5*CLA_Berekeningen!W144,0),"0")</f>
        <v>0</v>
      </c>
      <c r="Y144" s="44"/>
      <c r="Z144" s="74">
        <f t="shared" si="28"/>
        <v>0</v>
      </c>
      <c r="AA144" s="74">
        <f>$Z144+$Z144*CLA_Gegevens!$C$24</f>
        <v>0</v>
      </c>
      <c r="AB144" s="74">
        <f>$Z144+$Z144*CLA_Gegevens!$C$25</f>
        <v>0</v>
      </c>
      <c r="AC144" s="74">
        <f>$Z144+$Z144*CLA_Gegevens!$C$26</f>
        <v>0</v>
      </c>
      <c r="AD144" s="74">
        <f>$Z144+$Z144*CLA_Gegevens!$C$27</f>
        <v>0</v>
      </c>
      <c r="AE144" s="74">
        <f>$Z144+$Z144*CLA_Gegevens!$C$28</f>
        <v>0</v>
      </c>
    </row>
    <row r="145" spans="2:31" x14ac:dyDescent="0.55000000000000004">
      <c r="B145" s="4">
        <f>CLA_Accounts!$B141</f>
        <v>0</v>
      </c>
      <c r="C145" s="4">
        <f>CLA_Accounts!$C141</f>
        <v>0</v>
      </c>
      <c r="D145" s="4">
        <f>CLA_Accounts!$E141</f>
        <v>0</v>
      </c>
      <c r="E145" s="4">
        <f>CLA_Accounts!$F141</f>
        <v>0</v>
      </c>
      <c r="F145" s="23">
        <f>E145*CLA_Gegevens!$C$11</f>
        <v>0</v>
      </c>
      <c r="G145" s="24">
        <f>IF(CLA_Accounts!K141&gt;2020,CLA_Accounts!K141,0)</f>
        <v>0</v>
      </c>
      <c r="H145" s="25" t="str">
        <f t="shared" si="22"/>
        <v>no</v>
      </c>
      <c r="I145" s="4" t="str">
        <f>IF(AND($I$6&lt;CLA_Gegevens!$C$31,$I$6&lt;&gt;0),"yes","no")</f>
        <v>yes</v>
      </c>
      <c r="J145" s="26">
        <f t="shared" si="21"/>
        <v>0</v>
      </c>
      <c r="K145" s="4" t="str">
        <f>IF(AND($K$6&lt;CLA_Gegevens!$C$31,$K$6&lt;&gt;0),"yes","no")</f>
        <v>yes</v>
      </c>
      <c r="L145" s="26">
        <f t="shared" si="23"/>
        <v>0</v>
      </c>
      <c r="M145" s="4" t="str">
        <f>IF(AND($M$6&lt;CLA_Gegevens!$C$31,$M$6&lt;&gt;0),"yes","no")</f>
        <v>yes</v>
      </c>
      <c r="N145" s="26">
        <f t="shared" si="24"/>
        <v>0</v>
      </c>
      <c r="O145" s="4" t="str">
        <f>IF(AND($O$6&lt;CLA_Gegevens!$C$31,$O$6&lt;&gt;0),"yes","no")</f>
        <v>no</v>
      </c>
      <c r="P145" s="26">
        <f t="shared" si="25"/>
        <v>0</v>
      </c>
      <c r="Q145" s="4" t="str">
        <f>IF(AND($Q$6&lt;CLA_Gegevens!$C$31,$Q$6&lt;&gt;0),"yes","no")</f>
        <v>no</v>
      </c>
      <c r="R145" s="26">
        <f t="shared" si="26"/>
        <v>0</v>
      </c>
      <c r="S145" s="4">
        <f>CLA_Gegevens!$C$32-(COUNTIF(I145:Q145,"yes")*12)</f>
        <v>12</v>
      </c>
      <c r="T145" s="27">
        <f>$R145*(CLA_Berekeningen!$S145*CLA_Gegevens!$C$16)</f>
        <v>0</v>
      </c>
      <c r="U145" s="27">
        <f t="shared" si="29"/>
        <v>0</v>
      </c>
      <c r="V145" s="27">
        <f t="shared" si="27"/>
        <v>0</v>
      </c>
      <c r="W145" s="29">
        <f>$V145/CLA_Gegevens!$C$29</f>
        <v>0</v>
      </c>
      <c r="X145" s="28" t="str">
        <f>IF(H145="yes",ROUND(CLA_Gegevens!$C$5*CLA_Berekeningen!W145,0),"0")</f>
        <v>0</v>
      </c>
      <c r="Y145" s="44"/>
      <c r="Z145" s="74">
        <f t="shared" si="28"/>
        <v>0</v>
      </c>
      <c r="AA145" s="74">
        <f>$Z145+$Z145*CLA_Gegevens!$C$24</f>
        <v>0</v>
      </c>
      <c r="AB145" s="74">
        <f>$Z145+$Z145*CLA_Gegevens!$C$25</f>
        <v>0</v>
      </c>
      <c r="AC145" s="74">
        <f>$Z145+$Z145*CLA_Gegevens!$C$26</f>
        <v>0</v>
      </c>
      <c r="AD145" s="74">
        <f>$Z145+$Z145*CLA_Gegevens!$C$27</f>
        <v>0</v>
      </c>
      <c r="AE145" s="74">
        <f>$Z145+$Z145*CLA_Gegevens!$C$28</f>
        <v>0</v>
      </c>
    </row>
    <row r="146" spans="2:31" x14ac:dyDescent="0.55000000000000004">
      <c r="B146" s="4">
        <f>CLA_Accounts!$B142</f>
        <v>0</v>
      </c>
      <c r="C146" s="4">
        <f>CLA_Accounts!$C142</f>
        <v>0</v>
      </c>
      <c r="D146" s="4">
        <f>CLA_Accounts!$E142</f>
        <v>0</v>
      </c>
      <c r="E146" s="4">
        <f>CLA_Accounts!$F142</f>
        <v>0</v>
      </c>
      <c r="F146" s="23">
        <f>E146*CLA_Gegevens!$C$11</f>
        <v>0</v>
      </c>
      <c r="G146" s="24">
        <f>IF(CLA_Accounts!K142&gt;2020,CLA_Accounts!K142,0)</f>
        <v>0</v>
      </c>
      <c r="H146" s="25" t="str">
        <f t="shared" si="22"/>
        <v>no</v>
      </c>
      <c r="I146" s="4" t="str">
        <f>IF(AND($I$6&lt;CLA_Gegevens!$C$31,$I$6&lt;&gt;0),"yes","no")</f>
        <v>yes</v>
      </c>
      <c r="J146" s="26">
        <f t="shared" si="21"/>
        <v>0</v>
      </c>
      <c r="K146" s="4" t="str">
        <f>IF(AND($K$6&lt;CLA_Gegevens!$C$31,$K$6&lt;&gt;0),"yes","no")</f>
        <v>yes</v>
      </c>
      <c r="L146" s="26">
        <f t="shared" si="23"/>
        <v>0</v>
      </c>
      <c r="M146" s="4" t="str">
        <f>IF(AND($M$6&lt;CLA_Gegevens!$C$31,$M$6&lt;&gt;0),"yes","no")</f>
        <v>yes</v>
      </c>
      <c r="N146" s="26">
        <f t="shared" si="24"/>
        <v>0</v>
      </c>
      <c r="O146" s="4" t="str">
        <f>IF(AND($O$6&lt;CLA_Gegevens!$C$31,$O$6&lt;&gt;0),"yes","no")</f>
        <v>no</v>
      </c>
      <c r="P146" s="26">
        <f t="shared" si="25"/>
        <v>0</v>
      </c>
      <c r="Q146" s="4" t="str">
        <f>IF(AND($Q$6&lt;CLA_Gegevens!$C$31,$Q$6&lt;&gt;0),"yes","no")</f>
        <v>no</v>
      </c>
      <c r="R146" s="26">
        <f t="shared" si="26"/>
        <v>0</v>
      </c>
      <c r="S146" s="4">
        <f>CLA_Gegevens!$C$32-(COUNTIF(I146:Q146,"yes")*12)</f>
        <v>12</v>
      </c>
      <c r="T146" s="27">
        <f>$R146*(CLA_Berekeningen!$S146*CLA_Gegevens!$C$16)</f>
        <v>0</v>
      </c>
      <c r="U146" s="27">
        <f t="shared" si="29"/>
        <v>0</v>
      </c>
      <c r="V146" s="27">
        <f t="shared" si="27"/>
        <v>0</v>
      </c>
      <c r="W146" s="29">
        <f>$V146/CLA_Gegevens!$C$29</f>
        <v>0</v>
      </c>
      <c r="X146" s="28" t="str">
        <f>IF(H146="yes",ROUND(CLA_Gegevens!$C$5*CLA_Berekeningen!W146,0),"0")</f>
        <v>0</v>
      </c>
      <c r="Y146" s="44"/>
      <c r="Z146" s="74">
        <f t="shared" si="28"/>
        <v>0</v>
      </c>
      <c r="AA146" s="74">
        <f>$Z146+$Z146*CLA_Gegevens!$C$24</f>
        <v>0</v>
      </c>
      <c r="AB146" s="74">
        <f>$Z146+$Z146*CLA_Gegevens!$C$25</f>
        <v>0</v>
      </c>
      <c r="AC146" s="74">
        <f>$Z146+$Z146*CLA_Gegevens!$C$26</f>
        <v>0</v>
      </c>
      <c r="AD146" s="74">
        <f>$Z146+$Z146*CLA_Gegevens!$C$27</f>
        <v>0</v>
      </c>
      <c r="AE146" s="74">
        <f>$Z146+$Z146*CLA_Gegevens!$C$28</f>
        <v>0</v>
      </c>
    </row>
    <row r="147" spans="2:31" x14ac:dyDescent="0.55000000000000004">
      <c r="B147" s="4">
        <f>CLA_Accounts!$B143</f>
        <v>0</v>
      </c>
      <c r="C147" s="4">
        <f>CLA_Accounts!$C143</f>
        <v>0</v>
      </c>
      <c r="D147" s="4">
        <f>CLA_Accounts!$E143</f>
        <v>0</v>
      </c>
      <c r="E147" s="4">
        <f>CLA_Accounts!$F143</f>
        <v>0</v>
      </c>
      <c r="F147" s="23">
        <f>E147*CLA_Gegevens!$C$11</f>
        <v>0</v>
      </c>
      <c r="G147" s="24">
        <f>IF(CLA_Accounts!K143&gt;2020,CLA_Accounts!K143,0)</f>
        <v>0</v>
      </c>
      <c r="H147" s="25" t="str">
        <f t="shared" si="22"/>
        <v>no</v>
      </c>
      <c r="I147" s="4" t="str">
        <f>IF(AND($I$6&lt;CLA_Gegevens!$C$31,$I$6&lt;&gt;0),"yes","no")</f>
        <v>yes</v>
      </c>
      <c r="J147" s="26">
        <f t="shared" si="21"/>
        <v>0</v>
      </c>
      <c r="K147" s="4" t="str">
        <f>IF(AND($K$6&lt;CLA_Gegevens!$C$31,$K$6&lt;&gt;0),"yes","no")</f>
        <v>yes</v>
      </c>
      <c r="L147" s="26">
        <f t="shared" si="23"/>
        <v>0</v>
      </c>
      <c r="M147" s="4" t="str">
        <f>IF(AND($M$6&lt;CLA_Gegevens!$C$31,$M$6&lt;&gt;0),"yes","no")</f>
        <v>yes</v>
      </c>
      <c r="N147" s="26">
        <f t="shared" si="24"/>
        <v>0</v>
      </c>
      <c r="O147" s="4" t="str">
        <f>IF(AND($O$6&lt;CLA_Gegevens!$C$31,$O$6&lt;&gt;0),"yes","no")</f>
        <v>no</v>
      </c>
      <c r="P147" s="26">
        <f t="shared" si="25"/>
        <v>0</v>
      </c>
      <c r="Q147" s="4" t="str">
        <f>IF(AND($Q$6&lt;CLA_Gegevens!$C$31,$Q$6&lt;&gt;0),"yes","no")</f>
        <v>no</v>
      </c>
      <c r="R147" s="26">
        <f t="shared" si="26"/>
        <v>0</v>
      </c>
      <c r="S147" s="4">
        <f>CLA_Gegevens!$C$32-(COUNTIF(I147:Q147,"yes")*12)</f>
        <v>12</v>
      </c>
      <c r="T147" s="27">
        <f>$R147*(CLA_Berekeningen!$S147*CLA_Gegevens!$C$16)</f>
        <v>0</v>
      </c>
      <c r="U147" s="27">
        <f t="shared" si="29"/>
        <v>0</v>
      </c>
      <c r="V147" s="27">
        <f t="shared" si="27"/>
        <v>0</v>
      </c>
      <c r="W147" s="29">
        <f>$V147/CLA_Gegevens!$C$29</f>
        <v>0</v>
      </c>
      <c r="X147" s="28" t="str">
        <f>IF(H147="yes",ROUND(CLA_Gegevens!$C$5*CLA_Berekeningen!W147,0),"0")</f>
        <v>0</v>
      </c>
      <c r="Y147" s="44"/>
      <c r="Z147" s="74">
        <f t="shared" si="28"/>
        <v>0</v>
      </c>
      <c r="AA147" s="74">
        <f>$Z147+$Z147*CLA_Gegevens!$C$24</f>
        <v>0</v>
      </c>
      <c r="AB147" s="74">
        <f>$Z147+$Z147*CLA_Gegevens!$C$25</f>
        <v>0</v>
      </c>
      <c r="AC147" s="74">
        <f>$Z147+$Z147*CLA_Gegevens!$C$26</f>
        <v>0</v>
      </c>
      <c r="AD147" s="74">
        <f>$Z147+$Z147*CLA_Gegevens!$C$27</f>
        <v>0</v>
      </c>
      <c r="AE147" s="74">
        <f>$Z147+$Z147*CLA_Gegevens!$C$28</f>
        <v>0</v>
      </c>
    </row>
    <row r="148" spans="2:31" x14ac:dyDescent="0.55000000000000004">
      <c r="B148" s="4">
        <f>CLA_Accounts!$B144</f>
        <v>0</v>
      </c>
      <c r="C148" s="4">
        <f>CLA_Accounts!$C144</f>
        <v>0</v>
      </c>
      <c r="D148" s="4">
        <f>CLA_Accounts!$E144</f>
        <v>0</v>
      </c>
      <c r="E148" s="4">
        <f>CLA_Accounts!$F144</f>
        <v>0</v>
      </c>
      <c r="F148" s="23">
        <f>E148*CLA_Gegevens!$C$11</f>
        <v>0</v>
      </c>
      <c r="G148" s="24">
        <f>IF(CLA_Accounts!K144&gt;2020,CLA_Accounts!K144,0)</f>
        <v>0</v>
      </c>
      <c r="H148" s="25" t="str">
        <f t="shared" si="22"/>
        <v>no</v>
      </c>
      <c r="I148" s="4" t="str">
        <f>IF(AND($I$6&lt;CLA_Gegevens!$C$31,$I$6&lt;&gt;0),"yes","no")</f>
        <v>yes</v>
      </c>
      <c r="J148" s="26">
        <f t="shared" si="21"/>
        <v>0</v>
      </c>
      <c r="K148" s="4" t="str">
        <f>IF(AND($K$6&lt;CLA_Gegevens!$C$31,$K$6&lt;&gt;0),"yes","no")</f>
        <v>yes</v>
      </c>
      <c r="L148" s="26">
        <f t="shared" si="23"/>
        <v>0</v>
      </c>
      <c r="M148" s="4" t="str">
        <f>IF(AND($M$6&lt;CLA_Gegevens!$C$31,$M$6&lt;&gt;0),"yes","no")</f>
        <v>yes</v>
      </c>
      <c r="N148" s="26">
        <f t="shared" si="24"/>
        <v>0</v>
      </c>
      <c r="O148" s="4" t="str">
        <f>IF(AND($O$6&lt;CLA_Gegevens!$C$31,$O$6&lt;&gt;0),"yes","no")</f>
        <v>no</v>
      </c>
      <c r="P148" s="26">
        <f t="shared" si="25"/>
        <v>0</v>
      </c>
      <c r="Q148" s="4" t="str">
        <f>IF(AND($Q$6&lt;CLA_Gegevens!$C$31,$Q$6&lt;&gt;0),"yes","no")</f>
        <v>no</v>
      </c>
      <c r="R148" s="26">
        <f t="shared" si="26"/>
        <v>0</v>
      </c>
      <c r="S148" s="4">
        <f>CLA_Gegevens!$C$32-(COUNTIF(I148:Q148,"yes")*12)</f>
        <v>12</v>
      </c>
      <c r="T148" s="27">
        <f>$R148*(CLA_Berekeningen!$S148*CLA_Gegevens!$C$16)</f>
        <v>0</v>
      </c>
      <c r="U148" s="27">
        <f t="shared" si="29"/>
        <v>0</v>
      </c>
      <c r="V148" s="27">
        <f t="shared" si="27"/>
        <v>0</v>
      </c>
      <c r="W148" s="29">
        <f>$V148/CLA_Gegevens!$C$29</f>
        <v>0</v>
      </c>
      <c r="X148" s="28" t="str">
        <f>IF(H148="yes",ROUND(CLA_Gegevens!$C$5*CLA_Berekeningen!W148,0),"0")</f>
        <v>0</v>
      </c>
      <c r="Y148" s="44"/>
      <c r="Z148" s="74">
        <f t="shared" si="28"/>
        <v>0</v>
      </c>
      <c r="AA148" s="74">
        <f>$Z148+$Z148*CLA_Gegevens!$C$24</f>
        <v>0</v>
      </c>
      <c r="AB148" s="74">
        <f>$Z148+$Z148*CLA_Gegevens!$C$25</f>
        <v>0</v>
      </c>
      <c r="AC148" s="74">
        <f>$Z148+$Z148*CLA_Gegevens!$C$26</f>
        <v>0</v>
      </c>
      <c r="AD148" s="74">
        <f>$Z148+$Z148*CLA_Gegevens!$C$27</f>
        <v>0</v>
      </c>
      <c r="AE148" s="74">
        <f>$Z148+$Z148*CLA_Gegevens!$C$28</f>
        <v>0</v>
      </c>
    </row>
    <row r="149" spans="2:31" x14ac:dyDescent="0.55000000000000004">
      <c r="B149" s="4">
        <f>CLA_Accounts!$B145</f>
        <v>0</v>
      </c>
      <c r="C149" s="4">
        <f>CLA_Accounts!$C145</f>
        <v>0</v>
      </c>
      <c r="D149" s="4">
        <f>CLA_Accounts!$E145</f>
        <v>0</v>
      </c>
      <c r="E149" s="4">
        <f>CLA_Accounts!$F145</f>
        <v>0</v>
      </c>
      <c r="F149" s="23">
        <f>E149*CLA_Gegevens!$C$11</f>
        <v>0</v>
      </c>
      <c r="G149" s="24">
        <f>IF(CLA_Accounts!K145&gt;2020,CLA_Accounts!K145,0)</f>
        <v>0</v>
      </c>
      <c r="H149" s="25" t="str">
        <f t="shared" si="22"/>
        <v>no</v>
      </c>
      <c r="I149" s="4" t="str">
        <f>IF(AND($I$6&lt;CLA_Gegevens!$C$31,$I$6&lt;&gt;0),"yes","no")</f>
        <v>yes</v>
      </c>
      <c r="J149" s="26">
        <f t="shared" si="21"/>
        <v>0</v>
      </c>
      <c r="K149" s="4" t="str">
        <f>IF(AND($K$6&lt;CLA_Gegevens!$C$31,$K$6&lt;&gt;0),"yes","no")</f>
        <v>yes</v>
      </c>
      <c r="L149" s="26">
        <f t="shared" si="23"/>
        <v>0</v>
      </c>
      <c r="M149" s="4" t="str">
        <f>IF(AND($M$6&lt;CLA_Gegevens!$C$31,$M$6&lt;&gt;0),"yes","no")</f>
        <v>yes</v>
      </c>
      <c r="N149" s="26">
        <f t="shared" si="24"/>
        <v>0</v>
      </c>
      <c r="O149" s="4" t="str">
        <f>IF(AND($O$6&lt;CLA_Gegevens!$C$31,$O$6&lt;&gt;0),"yes","no")</f>
        <v>no</v>
      </c>
      <c r="P149" s="26">
        <f t="shared" si="25"/>
        <v>0</v>
      </c>
      <c r="Q149" s="4" t="str">
        <f>IF(AND($Q$6&lt;CLA_Gegevens!$C$31,$Q$6&lt;&gt;0),"yes","no")</f>
        <v>no</v>
      </c>
      <c r="R149" s="26">
        <f t="shared" si="26"/>
        <v>0</v>
      </c>
      <c r="S149" s="4">
        <f>CLA_Gegevens!$C$32-(COUNTIF(I149:Q149,"yes")*12)</f>
        <v>12</v>
      </c>
      <c r="T149" s="27">
        <f>$R149*(CLA_Berekeningen!$S149*CLA_Gegevens!$C$16)</f>
        <v>0</v>
      </c>
      <c r="U149" s="27">
        <f t="shared" si="29"/>
        <v>0</v>
      </c>
      <c r="V149" s="27">
        <f t="shared" si="27"/>
        <v>0</v>
      </c>
      <c r="W149" s="29">
        <f>$V149/CLA_Gegevens!$C$29</f>
        <v>0</v>
      </c>
      <c r="X149" s="28" t="str">
        <f>IF(H149="yes",ROUND(CLA_Gegevens!$C$5*CLA_Berekeningen!W149,0),"0")</f>
        <v>0</v>
      </c>
      <c r="Y149" s="44"/>
      <c r="Z149" s="74">
        <f t="shared" si="28"/>
        <v>0</v>
      </c>
      <c r="AA149" s="74">
        <f>$Z149+$Z149*CLA_Gegevens!$C$24</f>
        <v>0</v>
      </c>
      <c r="AB149" s="74">
        <f>$Z149+$Z149*CLA_Gegevens!$C$25</f>
        <v>0</v>
      </c>
      <c r="AC149" s="74">
        <f>$Z149+$Z149*CLA_Gegevens!$C$26</f>
        <v>0</v>
      </c>
      <c r="AD149" s="74">
        <f>$Z149+$Z149*CLA_Gegevens!$C$27</f>
        <v>0</v>
      </c>
      <c r="AE149" s="74">
        <f>$Z149+$Z149*CLA_Gegevens!$C$28</f>
        <v>0</v>
      </c>
    </row>
    <row r="150" spans="2:31" x14ac:dyDescent="0.55000000000000004">
      <c r="B150" s="4">
        <f>CLA_Accounts!$B146</f>
        <v>0</v>
      </c>
      <c r="C150" s="4">
        <f>CLA_Accounts!$C146</f>
        <v>0</v>
      </c>
      <c r="D150" s="4">
        <f>CLA_Accounts!$E146</f>
        <v>0</v>
      </c>
      <c r="E150" s="4">
        <f>CLA_Accounts!$F146</f>
        <v>0</v>
      </c>
      <c r="F150" s="23">
        <f>E150*CLA_Gegevens!$C$11</f>
        <v>0</v>
      </c>
      <c r="G150" s="24">
        <f>IF(CLA_Accounts!K146&gt;2020,CLA_Accounts!K146,0)</f>
        <v>0</v>
      </c>
      <c r="H150" s="25" t="str">
        <f t="shared" si="22"/>
        <v>no</v>
      </c>
      <c r="I150" s="4" t="str">
        <f>IF(AND($I$6&lt;CLA_Gegevens!$C$31,$I$6&lt;&gt;0),"yes","no")</f>
        <v>yes</v>
      </c>
      <c r="J150" s="26">
        <f t="shared" si="21"/>
        <v>0</v>
      </c>
      <c r="K150" s="4" t="str">
        <f>IF(AND($K$6&lt;CLA_Gegevens!$C$31,$K$6&lt;&gt;0),"yes","no")</f>
        <v>yes</v>
      </c>
      <c r="L150" s="26">
        <f t="shared" si="23"/>
        <v>0</v>
      </c>
      <c r="M150" s="4" t="str">
        <f>IF(AND($M$6&lt;CLA_Gegevens!$C$31,$M$6&lt;&gt;0),"yes","no")</f>
        <v>yes</v>
      </c>
      <c r="N150" s="26">
        <f t="shared" si="24"/>
        <v>0</v>
      </c>
      <c r="O150" s="4" t="str">
        <f>IF(AND($O$6&lt;CLA_Gegevens!$C$31,$O$6&lt;&gt;0),"yes","no")</f>
        <v>no</v>
      </c>
      <c r="P150" s="26">
        <f t="shared" si="25"/>
        <v>0</v>
      </c>
      <c r="Q150" s="4" t="str">
        <f>IF(AND($Q$6&lt;CLA_Gegevens!$C$31,$Q$6&lt;&gt;0),"yes","no")</f>
        <v>no</v>
      </c>
      <c r="R150" s="26">
        <f t="shared" si="26"/>
        <v>0</v>
      </c>
      <c r="S150" s="4">
        <f>CLA_Gegevens!$C$32-(COUNTIF(I150:Q150,"yes")*12)</f>
        <v>12</v>
      </c>
      <c r="T150" s="27">
        <f>$R150*(CLA_Berekeningen!$S150*CLA_Gegevens!$C$16)</f>
        <v>0</v>
      </c>
      <c r="U150" s="27">
        <f t="shared" si="29"/>
        <v>0</v>
      </c>
      <c r="V150" s="27">
        <f t="shared" si="27"/>
        <v>0</v>
      </c>
      <c r="W150" s="29">
        <f>$V150/CLA_Gegevens!$C$29</f>
        <v>0</v>
      </c>
      <c r="X150" s="28" t="str">
        <f>IF(H150="yes",ROUND(CLA_Gegevens!$C$5*CLA_Berekeningen!W150,0),"0")</f>
        <v>0</v>
      </c>
      <c r="Y150" s="44"/>
      <c r="Z150" s="74">
        <f t="shared" si="28"/>
        <v>0</v>
      </c>
      <c r="AA150" s="74">
        <f>$Z150+$Z150*CLA_Gegevens!$C$24</f>
        <v>0</v>
      </c>
      <c r="AB150" s="74">
        <f>$Z150+$Z150*CLA_Gegevens!$C$25</f>
        <v>0</v>
      </c>
      <c r="AC150" s="74">
        <f>$Z150+$Z150*CLA_Gegevens!$C$26</f>
        <v>0</v>
      </c>
      <c r="AD150" s="74">
        <f>$Z150+$Z150*CLA_Gegevens!$C$27</f>
        <v>0</v>
      </c>
      <c r="AE150" s="74">
        <f>$Z150+$Z150*CLA_Gegevens!$C$28</f>
        <v>0</v>
      </c>
    </row>
    <row r="151" spans="2:31" x14ac:dyDescent="0.55000000000000004">
      <c r="B151" s="4">
        <f>CLA_Accounts!$B147</f>
        <v>0</v>
      </c>
      <c r="C151" s="4">
        <f>CLA_Accounts!$C147</f>
        <v>0</v>
      </c>
      <c r="D151" s="4">
        <f>CLA_Accounts!$E147</f>
        <v>0</v>
      </c>
      <c r="E151" s="4">
        <f>CLA_Accounts!$F147</f>
        <v>0</v>
      </c>
      <c r="F151" s="23">
        <f>E151*CLA_Gegevens!$C$11</f>
        <v>0</v>
      </c>
      <c r="G151" s="24">
        <f>IF(CLA_Accounts!K147&gt;2020,CLA_Accounts!K147,0)</f>
        <v>0</v>
      </c>
      <c r="H151" s="25" t="str">
        <f t="shared" si="22"/>
        <v>no</v>
      </c>
      <c r="I151" s="4" t="str">
        <f>IF(AND($I$6&lt;CLA_Gegevens!$C$31,$I$6&lt;&gt;0),"yes","no")</f>
        <v>yes</v>
      </c>
      <c r="J151" s="26">
        <f t="shared" si="21"/>
        <v>0</v>
      </c>
      <c r="K151" s="4" t="str">
        <f>IF(AND($K$6&lt;CLA_Gegevens!$C$31,$K$6&lt;&gt;0),"yes","no")</f>
        <v>yes</v>
      </c>
      <c r="L151" s="26">
        <f t="shared" si="23"/>
        <v>0</v>
      </c>
      <c r="M151" s="4" t="str">
        <f>IF(AND($M$6&lt;CLA_Gegevens!$C$31,$M$6&lt;&gt;0),"yes","no")</f>
        <v>yes</v>
      </c>
      <c r="N151" s="26">
        <f t="shared" si="24"/>
        <v>0</v>
      </c>
      <c r="O151" s="4" t="str">
        <f>IF(AND($O$6&lt;CLA_Gegevens!$C$31,$O$6&lt;&gt;0),"yes","no")</f>
        <v>no</v>
      </c>
      <c r="P151" s="26">
        <f t="shared" si="25"/>
        <v>0</v>
      </c>
      <c r="Q151" s="4" t="str">
        <f>IF(AND($Q$6&lt;CLA_Gegevens!$C$31,$Q$6&lt;&gt;0),"yes","no")</f>
        <v>no</v>
      </c>
      <c r="R151" s="26">
        <f t="shared" si="26"/>
        <v>0</v>
      </c>
      <c r="S151" s="4">
        <f>CLA_Gegevens!$C$32-(COUNTIF(I151:Q151,"yes")*12)</f>
        <v>12</v>
      </c>
      <c r="T151" s="27">
        <f>$R151*(CLA_Berekeningen!$S151*CLA_Gegevens!$C$16)</f>
        <v>0</v>
      </c>
      <c r="U151" s="27">
        <f t="shared" si="29"/>
        <v>0</v>
      </c>
      <c r="V151" s="27">
        <f t="shared" si="27"/>
        <v>0</v>
      </c>
      <c r="W151" s="29">
        <f>$V151/CLA_Gegevens!$C$29</f>
        <v>0</v>
      </c>
      <c r="X151" s="28" t="str">
        <f>IF(H151="yes",ROUND(CLA_Gegevens!$C$5*CLA_Berekeningen!W151,0),"0")</f>
        <v>0</v>
      </c>
      <c r="Y151" s="44"/>
      <c r="Z151" s="74">
        <f t="shared" si="28"/>
        <v>0</v>
      </c>
      <c r="AA151" s="74">
        <f>$Z151+$Z151*CLA_Gegevens!$C$24</f>
        <v>0</v>
      </c>
      <c r="AB151" s="74">
        <f>$Z151+$Z151*CLA_Gegevens!$C$25</f>
        <v>0</v>
      </c>
      <c r="AC151" s="74">
        <f>$Z151+$Z151*CLA_Gegevens!$C$26</f>
        <v>0</v>
      </c>
      <c r="AD151" s="74">
        <f>$Z151+$Z151*CLA_Gegevens!$C$27</f>
        <v>0</v>
      </c>
      <c r="AE151" s="74">
        <f>$Z151+$Z151*CLA_Gegevens!$C$28</f>
        <v>0</v>
      </c>
    </row>
    <row r="152" spans="2:31" x14ac:dyDescent="0.55000000000000004">
      <c r="B152" s="4">
        <f>CLA_Accounts!$B148</f>
        <v>0</v>
      </c>
      <c r="C152" s="4">
        <f>CLA_Accounts!$C148</f>
        <v>0</v>
      </c>
      <c r="D152" s="4">
        <f>CLA_Accounts!$E148</f>
        <v>0</v>
      </c>
      <c r="E152" s="4">
        <f>CLA_Accounts!$F148</f>
        <v>0</v>
      </c>
      <c r="F152" s="23">
        <f>E152*CLA_Gegevens!$C$11</f>
        <v>0</v>
      </c>
      <c r="G152" s="24">
        <f>IF(CLA_Accounts!K148&gt;2020,CLA_Accounts!K148,0)</f>
        <v>0</v>
      </c>
      <c r="H152" s="25" t="str">
        <f t="shared" si="22"/>
        <v>no</v>
      </c>
      <c r="I152" s="4" t="str">
        <f>IF(AND($I$6&lt;CLA_Gegevens!$C$31,$I$6&lt;&gt;0),"yes","no")</f>
        <v>yes</v>
      </c>
      <c r="J152" s="26">
        <f t="shared" si="21"/>
        <v>0</v>
      </c>
      <c r="K152" s="4" t="str">
        <f>IF(AND($K$6&lt;CLA_Gegevens!$C$31,$K$6&lt;&gt;0),"yes","no")</f>
        <v>yes</v>
      </c>
      <c r="L152" s="26">
        <f t="shared" si="23"/>
        <v>0</v>
      </c>
      <c r="M152" s="4" t="str">
        <f>IF(AND($M$6&lt;CLA_Gegevens!$C$31,$M$6&lt;&gt;0),"yes","no")</f>
        <v>yes</v>
      </c>
      <c r="N152" s="26">
        <f t="shared" si="24"/>
        <v>0</v>
      </c>
      <c r="O152" s="4" t="str">
        <f>IF(AND($O$6&lt;CLA_Gegevens!$C$31,$O$6&lt;&gt;0),"yes","no")</f>
        <v>no</v>
      </c>
      <c r="P152" s="26">
        <f t="shared" si="25"/>
        <v>0</v>
      </c>
      <c r="Q152" s="4" t="str">
        <f>IF(AND($Q$6&lt;CLA_Gegevens!$C$31,$Q$6&lt;&gt;0),"yes","no")</f>
        <v>no</v>
      </c>
      <c r="R152" s="26">
        <f t="shared" si="26"/>
        <v>0</v>
      </c>
      <c r="S152" s="4">
        <f>CLA_Gegevens!$C$32-(COUNTIF(I152:Q152,"yes")*12)</f>
        <v>12</v>
      </c>
      <c r="T152" s="27">
        <f>$R152*(CLA_Berekeningen!$S152*CLA_Gegevens!$C$16)</f>
        <v>0</v>
      </c>
      <c r="U152" s="27">
        <f t="shared" si="29"/>
        <v>0</v>
      </c>
      <c r="V152" s="27">
        <f t="shared" si="27"/>
        <v>0</v>
      </c>
      <c r="W152" s="29">
        <f>$V152/CLA_Gegevens!$C$29</f>
        <v>0</v>
      </c>
      <c r="X152" s="28" t="str">
        <f>IF(H152="yes",ROUND(CLA_Gegevens!$C$5*CLA_Berekeningen!W152,0),"0")</f>
        <v>0</v>
      </c>
      <c r="Y152" s="44"/>
      <c r="Z152" s="74">
        <f t="shared" si="28"/>
        <v>0</v>
      </c>
      <c r="AA152" s="74">
        <f>$Z152+$Z152*CLA_Gegevens!$C$24</f>
        <v>0</v>
      </c>
      <c r="AB152" s="74">
        <f>$Z152+$Z152*CLA_Gegevens!$C$25</f>
        <v>0</v>
      </c>
      <c r="AC152" s="74">
        <f>$Z152+$Z152*CLA_Gegevens!$C$26</f>
        <v>0</v>
      </c>
      <c r="AD152" s="74">
        <f>$Z152+$Z152*CLA_Gegevens!$C$27</f>
        <v>0</v>
      </c>
      <c r="AE152" s="74">
        <f>$Z152+$Z152*CLA_Gegevens!$C$28</f>
        <v>0</v>
      </c>
    </row>
    <row r="153" spans="2:31" x14ac:dyDescent="0.55000000000000004">
      <c r="B153" s="4">
        <f>CLA_Accounts!$B149</f>
        <v>0</v>
      </c>
      <c r="C153" s="4">
        <f>CLA_Accounts!$C149</f>
        <v>0</v>
      </c>
      <c r="D153" s="4">
        <f>CLA_Accounts!$E149</f>
        <v>0</v>
      </c>
      <c r="E153" s="4">
        <f>CLA_Accounts!$F149</f>
        <v>0</v>
      </c>
      <c r="F153" s="23">
        <f>E153*CLA_Gegevens!$C$11</f>
        <v>0</v>
      </c>
      <c r="G153" s="24">
        <f>IF(CLA_Accounts!K149&gt;2020,CLA_Accounts!K149,0)</f>
        <v>0</v>
      </c>
      <c r="H153" s="25" t="str">
        <f t="shared" si="22"/>
        <v>no</v>
      </c>
      <c r="I153" s="4" t="str">
        <f>IF(AND($I$6&lt;CLA_Gegevens!$C$31,$I$6&lt;&gt;0),"yes","no")</f>
        <v>yes</v>
      </c>
      <c r="J153" s="26">
        <f t="shared" si="21"/>
        <v>0</v>
      </c>
      <c r="K153" s="4" t="str">
        <f>IF(AND($K$6&lt;CLA_Gegevens!$C$31,$K$6&lt;&gt;0),"yes","no")</f>
        <v>yes</v>
      </c>
      <c r="L153" s="26">
        <f t="shared" si="23"/>
        <v>0</v>
      </c>
      <c r="M153" s="4" t="str">
        <f>IF(AND($M$6&lt;CLA_Gegevens!$C$31,$M$6&lt;&gt;0),"yes","no")</f>
        <v>yes</v>
      </c>
      <c r="N153" s="26">
        <f t="shared" si="24"/>
        <v>0</v>
      </c>
      <c r="O153" s="4" t="str">
        <f>IF(AND($O$6&lt;CLA_Gegevens!$C$31,$O$6&lt;&gt;0),"yes","no")</f>
        <v>no</v>
      </c>
      <c r="P153" s="26">
        <f t="shared" si="25"/>
        <v>0</v>
      </c>
      <c r="Q153" s="4" t="str">
        <f>IF(AND($Q$6&lt;CLA_Gegevens!$C$31,$Q$6&lt;&gt;0),"yes","no")</f>
        <v>no</v>
      </c>
      <c r="R153" s="26">
        <f t="shared" si="26"/>
        <v>0</v>
      </c>
      <c r="S153" s="4">
        <f>CLA_Gegevens!$C$32-(COUNTIF(I153:Q153,"yes")*12)</f>
        <v>12</v>
      </c>
      <c r="T153" s="27">
        <f>$R153*(CLA_Berekeningen!$S153*CLA_Gegevens!$C$16)</f>
        <v>0</v>
      </c>
      <c r="U153" s="27">
        <f t="shared" si="29"/>
        <v>0</v>
      </c>
      <c r="V153" s="27">
        <f t="shared" si="27"/>
        <v>0</v>
      </c>
      <c r="W153" s="29">
        <f>$V153/CLA_Gegevens!$C$29</f>
        <v>0</v>
      </c>
      <c r="X153" s="28" t="str">
        <f>IF(H153="yes",ROUND(CLA_Gegevens!$C$5*CLA_Berekeningen!W153,0),"0")</f>
        <v>0</v>
      </c>
      <c r="Y153" s="44"/>
      <c r="Z153" s="74">
        <f t="shared" si="28"/>
        <v>0</v>
      </c>
      <c r="AA153" s="74">
        <f>$Z153+$Z153*CLA_Gegevens!$C$24</f>
        <v>0</v>
      </c>
      <c r="AB153" s="74">
        <f>$Z153+$Z153*CLA_Gegevens!$C$25</f>
        <v>0</v>
      </c>
      <c r="AC153" s="74">
        <f>$Z153+$Z153*CLA_Gegevens!$C$26</f>
        <v>0</v>
      </c>
      <c r="AD153" s="74">
        <f>$Z153+$Z153*CLA_Gegevens!$C$27</f>
        <v>0</v>
      </c>
      <c r="AE153" s="74">
        <f>$Z153+$Z153*CLA_Gegevens!$C$28</f>
        <v>0</v>
      </c>
    </row>
    <row r="154" spans="2:31" x14ac:dyDescent="0.55000000000000004">
      <c r="B154" s="4">
        <f>CLA_Accounts!$B150</f>
        <v>0</v>
      </c>
      <c r="C154" s="4">
        <f>CLA_Accounts!$C150</f>
        <v>0</v>
      </c>
      <c r="D154" s="4">
        <f>CLA_Accounts!$E150</f>
        <v>0</v>
      </c>
      <c r="E154" s="4">
        <f>CLA_Accounts!$F150</f>
        <v>0</v>
      </c>
      <c r="F154" s="23">
        <f>E154*CLA_Gegevens!$C$11</f>
        <v>0</v>
      </c>
      <c r="G154" s="24">
        <f>IF(CLA_Accounts!K150&gt;2020,CLA_Accounts!K150,0)</f>
        <v>0</v>
      </c>
      <c r="H154" s="25" t="str">
        <f t="shared" si="22"/>
        <v>no</v>
      </c>
      <c r="I154" s="4" t="str">
        <f>IF(AND($I$6&lt;CLA_Gegevens!$C$31,$I$6&lt;&gt;0),"yes","no")</f>
        <v>yes</v>
      </c>
      <c r="J154" s="26">
        <f t="shared" si="21"/>
        <v>0</v>
      </c>
      <c r="K154" s="4" t="str">
        <f>IF(AND($K$6&lt;CLA_Gegevens!$C$31,$K$6&lt;&gt;0),"yes","no")</f>
        <v>yes</v>
      </c>
      <c r="L154" s="26">
        <f t="shared" si="23"/>
        <v>0</v>
      </c>
      <c r="M154" s="4" t="str">
        <f>IF(AND($M$6&lt;CLA_Gegevens!$C$31,$M$6&lt;&gt;0),"yes","no")</f>
        <v>yes</v>
      </c>
      <c r="N154" s="26">
        <f t="shared" si="24"/>
        <v>0</v>
      </c>
      <c r="O154" s="4" t="str">
        <f>IF(AND($O$6&lt;CLA_Gegevens!$C$31,$O$6&lt;&gt;0),"yes","no")</f>
        <v>no</v>
      </c>
      <c r="P154" s="26">
        <f t="shared" si="25"/>
        <v>0</v>
      </c>
      <c r="Q154" s="4" t="str">
        <f>IF(AND($Q$6&lt;CLA_Gegevens!$C$31,$Q$6&lt;&gt;0),"yes","no")</f>
        <v>no</v>
      </c>
      <c r="R154" s="26">
        <f t="shared" si="26"/>
        <v>0</v>
      </c>
      <c r="S154" s="4">
        <f>CLA_Gegevens!$C$32-(COUNTIF(I154:Q154,"yes")*12)</f>
        <v>12</v>
      </c>
      <c r="T154" s="27">
        <f>$R154*(CLA_Berekeningen!$S154*CLA_Gegevens!$C$16)</f>
        <v>0</v>
      </c>
      <c r="U154" s="27">
        <f t="shared" si="29"/>
        <v>0</v>
      </c>
      <c r="V154" s="27">
        <f t="shared" si="27"/>
        <v>0</v>
      </c>
      <c r="W154" s="29">
        <f>$V154/CLA_Gegevens!$C$29</f>
        <v>0</v>
      </c>
      <c r="X154" s="28" t="str">
        <f>IF(H154="yes",ROUND(CLA_Gegevens!$C$5*CLA_Berekeningen!W154,0),"0")</f>
        <v>0</v>
      </c>
      <c r="Y154" s="44"/>
      <c r="Z154" s="74">
        <f t="shared" si="28"/>
        <v>0</v>
      </c>
      <c r="AA154" s="74">
        <f>$Z154+$Z154*CLA_Gegevens!$C$24</f>
        <v>0</v>
      </c>
      <c r="AB154" s="74">
        <f>$Z154+$Z154*CLA_Gegevens!$C$25</f>
        <v>0</v>
      </c>
      <c r="AC154" s="74">
        <f>$Z154+$Z154*CLA_Gegevens!$C$26</f>
        <v>0</v>
      </c>
      <c r="AD154" s="74">
        <f>$Z154+$Z154*CLA_Gegevens!$C$27</f>
        <v>0</v>
      </c>
      <c r="AE154" s="74">
        <f>$Z154+$Z154*CLA_Gegevens!$C$28</f>
        <v>0</v>
      </c>
    </row>
    <row r="155" spans="2:31" x14ac:dyDescent="0.55000000000000004">
      <c r="B155" s="4">
        <f>CLA_Accounts!$B151</f>
        <v>0</v>
      </c>
      <c r="C155" s="4">
        <f>CLA_Accounts!$C151</f>
        <v>0</v>
      </c>
      <c r="D155" s="4">
        <f>CLA_Accounts!$E151</f>
        <v>0</v>
      </c>
      <c r="E155" s="4">
        <f>CLA_Accounts!$F151</f>
        <v>0</v>
      </c>
      <c r="F155" s="23">
        <f>E155*CLA_Gegevens!$C$11</f>
        <v>0</v>
      </c>
      <c r="G155" s="24">
        <f>IF(CLA_Accounts!K151&gt;2020,CLA_Accounts!K151,0)</f>
        <v>0</v>
      </c>
      <c r="H155" s="25" t="str">
        <f t="shared" si="22"/>
        <v>no</v>
      </c>
      <c r="I155" s="4" t="str">
        <f>IF(AND($I$6&lt;CLA_Gegevens!$C$31,$I$6&lt;&gt;0),"yes","no")</f>
        <v>yes</v>
      </c>
      <c r="J155" s="26">
        <f t="shared" si="21"/>
        <v>0</v>
      </c>
      <c r="K155" s="4" t="str">
        <f>IF(AND($K$6&lt;CLA_Gegevens!$C$31,$K$6&lt;&gt;0),"yes","no")</f>
        <v>yes</v>
      </c>
      <c r="L155" s="26">
        <f t="shared" si="23"/>
        <v>0</v>
      </c>
      <c r="M155" s="4" t="str">
        <f>IF(AND($M$6&lt;CLA_Gegevens!$C$31,$M$6&lt;&gt;0),"yes","no")</f>
        <v>yes</v>
      </c>
      <c r="N155" s="26">
        <f t="shared" si="24"/>
        <v>0</v>
      </c>
      <c r="O155" s="4" t="str">
        <f>IF(AND($O$6&lt;CLA_Gegevens!$C$31,$O$6&lt;&gt;0),"yes","no")</f>
        <v>no</v>
      </c>
      <c r="P155" s="26">
        <f t="shared" si="25"/>
        <v>0</v>
      </c>
      <c r="Q155" s="4" t="str">
        <f>IF(AND($Q$6&lt;CLA_Gegevens!$C$31,$Q$6&lt;&gt;0),"yes","no")</f>
        <v>no</v>
      </c>
      <c r="R155" s="26">
        <f t="shared" si="26"/>
        <v>0</v>
      </c>
      <c r="S155" s="4">
        <f>CLA_Gegevens!$C$32-(COUNTIF(I155:Q155,"yes")*12)</f>
        <v>12</v>
      </c>
      <c r="T155" s="27">
        <f>$R155*(CLA_Berekeningen!$S155*CLA_Gegevens!$C$16)</f>
        <v>0</v>
      </c>
      <c r="U155" s="27">
        <f t="shared" si="29"/>
        <v>0</v>
      </c>
      <c r="V155" s="27">
        <f t="shared" si="27"/>
        <v>0</v>
      </c>
      <c r="W155" s="29">
        <f>$V155/CLA_Gegevens!$C$29</f>
        <v>0</v>
      </c>
      <c r="X155" s="28" t="str">
        <f>IF(H155="yes",ROUND(CLA_Gegevens!$C$5*CLA_Berekeningen!W155,0),"0")</f>
        <v>0</v>
      </c>
      <c r="Y155" s="44"/>
      <c r="Z155" s="74">
        <f t="shared" si="28"/>
        <v>0</v>
      </c>
      <c r="AA155" s="74">
        <f>$Z155+$Z155*CLA_Gegevens!$C$24</f>
        <v>0</v>
      </c>
      <c r="AB155" s="74">
        <f>$Z155+$Z155*CLA_Gegevens!$C$25</f>
        <v>0</v>
      </c>
      <c r="AC155" s="74">
        <f>$Z155+$Z155*CLA_Gegevens!$C$26</f>
        <v>0</v>
      </c>
      <c r="AD155" s="74">
        <f>$Z155+$Z155*CLA_Gegevens!$C$27</f>
        <v>0</v>
      </c>
      <c r="AE155" s="74">
        <f>$Z155+$Z155*CLA_Gegevens!$C$28</f>
        <v>0</v>
      </c>
    </row>
    <row r="156" spans="2:31" x14ac:dyDescent="0.55000000000000004">
      <c r="B156" s="4">
        <f>CLA_Accounts!$B152</f>
        <v>0</v>
      </c>
      <c r="C156" s="4">
        <f>CLA_Accounts!$C152</f>
        <v>0</v>
      </c>
      <c r="D156" s="4">
        <f>CLA_Accounts!$E152</f>
        <v>0</v>
      </c>
      <c r="E156" s="4">
        <f>CLA_Accounts!$F152</f>
        <v>0</v>
      </c>
      <c r="F156" s="23">
        <f>E156*CLA_Gegevens!$C$11</f>
        <v>0</v>
      </c>
      <c r="G156" s="24">
        <f>IF(CLA_Accounts!K152&gt;2020,CLA_Accounts!K152,0)</f>
        <v>0</v>
      </c>
      <c r="H156" s="25" t="str">
        <f t="shared" si="22"/>
        <v>no</v>
      </c>
      <c r="I156" s="4" t="str">
        <f>IF(AND($I$6&lt;CLA_Gegevens!$C$31,$I$6&lt;&gt;0),"yes","no")</f>
        <v>yes</v>
      </c>
      <c r="J156" s="26">
        <f t="shared" si="21"/>
        <v>0</v>
      </c>
      <c r="K156" s="4" t="str">
        <f>IF(AND($K$6&lt;CLA_Gegevens!$C$31,$K$6&lt;&gt;0),"yes","no")</f>
        <v>yes</v>
      </c>
      <c r="L156" s="26">
        <f t="shared" si="23"/>
        <v>0</v>
      </c>
      <c r="M156" s="4" t="str">
        <f>IF(AND($M$6&lt;CLA_Gegevens!$C$31,$M$6&lt;&gt;0),"yes","no")</f>
        <v>yes</v>
      </c>
      <c r="N156" s="26">
        <f t="shared" si="24"/>
        <v>0</v>
      </c>
      <c r="O156" s="4" t="str">
        <f>IF(AND($O$6&lt;CLA_Gegevens!$C$31,$O$6&lt;&gt;0),"yes","no")</f>
        <v>no</v>
      </c>
      <c r="P156" s="26">
        <f t="shared" si="25"/>
        <v>0</v>
      </c>
      <c r="Q156" s="4" t="str">
        <f>IF(AND($Q$6&lt;CLA_Gegevens!$C$31,$Q$6&lt;&gt;0),"yes","no")</f>
        <v>no</v>
      </c>
      <c r="R156" s="26">
        <f t="shared" si="26"/>
        <v>0</v>
      </c>
      <c r="S156" s="4">
        <f>CLA_Gegevens!$C$32-(COUNTIF(I156:Q156,"yes")*12)</f>
        <v>12</v>
      </c>
      <c r="T156" s="27">
        <f>$R156*(CLA_Berekeningen!$S156*CLA_Gegevens!$C$16)</f>
        <v>0</v>
      </c>
      <c r="U156" s="27">
        <f t="shared" si="29"/>
        <v>0</v>
      </c>
      <c r="V156" s="27">
        <f t="shared" si="27"/>
        <v>0</v>
      </c>
      <c r="W156" s="29">
        <f>$V156/CLA_Gegevens!$C$29</f>
        <v>0</v>
      </c>
      <c r="X156" s="28" t="str">
        <f>IF(H156="yes",ROUND(CLA_Gegevens!$C$5*CLA_Berekeningen!W156,0),"0")</f>
        <v>0</v>
      </c>
      <c r="Y156" s="44"/>
      <c r="Z156" s="74">
        <f t="shared" si="28"/>
        <v>0</v>
      </c>
      <c r="AA156" s="74">
        <f>$Z156+$Z156*CLA_Gegevens!$C$24</f>
        <v>0</v>
      </c>
      <c r="AB156" s="74">
        <f>$Z156+$Z156*CLA_Gegevens!$C$25</f>
        <v>0</v>
      </c>
      <c r="AC156" s="74">
        <f>$Z156+$Z156*CLA_Gegevens!$C$26</f>
        <v>0</v>
      </c>
      <c r="AD156" s="74">
        <f>$Z156+$Z156*CLA_Gegevens!$C$27</f>
        <v>0</v>
      </c>
      <c r="AE156" s="74">
        <f>$Z156+$Z156*CLA_Gegevens!$C$28</f>
        <v>0</v>
      </c>
    </row>
  </sheetData>
  <mergeCells count="19">
    <mergeCell ref="R5:R6"/>
    <mergeCell ref="S5:T5"/>
    <mergeCell ref="B2:G4"/>
    <mergeCell ref="J5:J6"/>
    <mergeCell ref="L5:L6"/>
    <mergeCell ref="N5:N6"/>
    <mergeCell ref="P5:P6"/>
    <mergeCell ref="I3:R3"/>
    <mergeCell ref="I4:J4"/>
    <mergeCell ref="K4:L4"/>
    <mergeCell ref="M4:N4"/>
    <mergeCell ref="O4:P4"/>
    <mergeCell ref="Q4:R4"/>
    <mergeCell ref="AA3:AE4"/>
    <mergeCell ref="AA5:AE5"/>
    <mergeCell ref="V5:V6"/>
    <mergeCell ref="W5:W6"/>
    <mergeCell ref="X5:X6"/>
    <mergeCell ref="V3:X4"/>
  </mergeCells>
  <conditionalFormatting sqref="I4 Q4 K4 M4 I1:Q1 I2:J2 L2:Q2 H1:H1048576">
    <cfRule type="containsText" dxfId="13" priority="13" operator="containsText" text="yes">
      <formula>NOT(ISERROR(SEARCH("yes",H1)))</formula>
    </cfRule>
    <cfRule type="containsText" dxfId="12" priority="14" operator="containsText" text="no">
      <formula>NOT(ISERROR(SEARCH("no",H1)))</formula>
    </cfRule>
  </conditionalFormatting>
  <conditionalFormatting sqref="I5:K5 I3:I4 K4 I6 K6 M4:M6 O4:O6 Q4:Q6 I7:Q1048576">
    <cfRule type="containsText" dxfId="11" priority="11" operator="containsText" text="yes">
      <formula>NOT(ISERROR(SEARCH("yes",I3)))</formula>
    </cfRule>
    <cfRule type="containsText" dxfId="10" priority="12" operator="containsText" text="no">
      <formula>NOT(ISERROR(SEARCH("no",I3)))</formula>
    </cfRule>
  </conditionalFormatting>
  <conditionalFormatting sqref="L5">
    <cfRule type="containsText" dxfId="9" priority="9" operator="containsText" text="yes">
      <formula>NOT(ISERROR(SEARCH("yes",L5)))</formula>
    </cfRule>
    <cfRule type="containsText" dxfId="8" priority="10" operator="containsText" text="no">
      <formula>NOT(ISERROR(SEARCH("no",L5)))</formula>
    </cfRule>
  </conditionalFormatting>
  <conditionalFormatting sqref="N5">
    <cfRule type="containsText" dxfId="7" priority="7" operator="containsText" text="yes">
      <formula>NOT(ISERROR(SEARCH("yes",N5)))</formula>
    </cfRule>
    <cfRule type="containsText" dxfId="6" priority="8" operator="containsText" text="no">
      <formula>NOT(ISERROR(SEARCH("no",N5)))</formula>
    </cfRule>
  </conditionalFormatting>
  <conditionalFormatting sqref="P5">
    <cfRule type="containsText" dxfId="5" priority="5" operator="containsText" text="yes">
      <formula>NOT(ISERROR(SEARCH("yes",P5)))</formula>
    </cfRule>
    <cfRule type="containsText" dxfId="4" priority="6" operator="containsText" text="no">
      <formula>NOT(ISERROR(SEARCH("no",P5)))</formula>
    </cfRule>
  </conditionalFormatting>
  <conditionalFormatting sqref="R5">
    <cfRule type="containsText" dxfId="3" priority="3" operator="containsText" text="yes">
      <formula>NOT(ISERROR(SEARCH("yes",R5)))</formula>
    </cfRule>
    <cfRule type="containsText" dxfId="2" priority="4" operator="containsText" text="no">
      <formula>NOT(ISERROR(SEARCH("no",R5)))</formula>
    </cfRule>
  </conditionalFormatting>
  <conditionalFormatting sqref="R7:R156">
    <cfRule type="containsText" dxfId="1" priority="1" operator="containsText" text="yes">
      <formula>NOT(ISERROR(SEARCH("yes",R7)))</formula>
    </cfRule>
    <cfRule type="containsText" dxfId="0" priority="2" operator="containsText" text="no">
      <formula>NOT(ISERROR(SEARCH("no",R7)))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FF64B-7164-448A-8DDE-AE7D34B0B186}">
  <sheetPr>
    <tabColor theme="5" tint="0.59999389629810485"/>
  </sheetPr>
  <dimension ref="A1:K382"/>
  <sheetViews>
    <sheetView topLeftCell="B1" zoomScale="85" zoomScaleNormal="85" workbookViewId="0">
      <selection activeCell="I15" sqref="I15"/>
    </sheetView>
  </sheetViews>
  <sheetFormatPr defaultRowHeight="14.4" x14ac:dyDescent="0.55000000000000004"/>
  <cols>
    <col min="1" max="1" width="38.20703125" customWidth="1"/>
    <col min="2" max="2" width="33.41796875" bestFit="1" customWidth="1"/>
    <col min="3" max="3" width="16.7890625" bestFit="1" customWidth="1"/>
    <col min="4" max="4" width="22.41796875" bestFit="1" customWidth="1"/>
    <col min="5" max="5" width="23.20703125" bestFit="1" customWidth="1"/>
    <col min="6" max="6" width="7.5234375" bestFit="1" customWidth="1"/>
    <col min="7" max="7" width="23" bestFit="1" customWidth="1"/>
    <col min="8" max="8" width="18.89453125" bestFit="1" customWidth="1"/>
    <col min="9" max="9" width="32.68359375" bestFit="1" customWidth="1"/>
    <col min="10" max="10" width="32.5234375" bestFit="1" customWidth="1"/>
    <col min="11" max="11" width="12.3125" bestFit="1" customWidth="1"/>
  </cols>
  <sheetData>
    <row r="1" spans="1:11" ht="18.3" x14ac:dyDescent="0.7">
      <c r="B1" s="34" t="s">
        <v>48</v>
      </c>
      <c r="C1" s="34" t="s">
        <v>49</v>
      </c>
      <c r="D1" s="34" t="s">
        <v>50</v>
      </c>
      <c r="E1" s="34" t="s">
        <v>51</v>
      </c>
      <c r="F1" s="34" t="s">
        <v>52</v>
      </c>
      <c r="G1" s="34" t="s">
        <v>53</v>
      </c>
      <c r="H1" s="34" t="s">
        <v>54</v>
      </c>
      <c r="I1" s="34" t="s">
        <v>55</v>
      </c>
      <c r="J1" s="34" t="s">
        <v>56</v>
      </c>
      <c r="K1" s="34" t="s">
        <v>57</v>
      </c>
    </row>
    <row r="2" spans="1:11" x14ac:dyDescent="0.55000000000000004">
      <c r="B2" s="56" t="s">
        <v>110</v>
      </c>
      <c r="C2" s="4" t="s">
        <v>60</v>
      </c>
      <c r="D2" s="4" t="s">
        <v>61</v>
      </c>
      <c r="E2" s="4" t="s">
        <v>111</v>
      </c>
      <c r="F2" s="4">
        <v>100</v>
      </c>
      <c r="G2" s="4">
        <v>45</v>
      </c>
      <c r="H2" s="4">
        <v>45</v>
      </c>
      <c r="I2" s="4" t="s">
        <v>112</v>
      </c>
      <c r="J2" s="4" t="s">
        <v>113</v>
      </c>
      <c r="K2" s="24">
        <v>44197</v>
      </c>
    </row>
    <row r="3" spans="1:11" ht="14.7" thickBot="1" x14ac:dyDescent="0.6">
      <c r="B3" s="4"/>
      <c r="C3" s="4"/>
      <c r="D3" s="4"/>
      <c r="E3" s="4"/>
      <c r="F3" s="4"/>
      <c r="G3" s="4"/>
      <c r="H3" s="4"/>
      <c r="I3" s="4"/>
      <c r="J3" s="4"/>
      <c r="K3" s="24"/>
    </row>
    <row r="4" spans="1:11" x14ac:dyDescent="0.55000000000000004">
      <c r="A4" s="116" t="s">
        <v>99</v>
      </c>
      <c r="B4" s="4"/>
      <c r="C4" s="4"/>
      <c r="D4" s="4"/>
      <c r="E4" s="4"/>
      <c r="F4" s="4"/>
      <c r="G4" s="4"/>
      <c r="H4" s="4"/>
      <c r="I4" s="4"/>
      <c r="J4" s="4"/>
      <c r="K4" s="24"/>
    </row>
    <row r="5" spans="1:11" x14ac:dyDescent="0.55000000000000004">
      <c r="A5" s="117"/>
      <c r="B5" s="4"/>
      <c r="C5" s="4"/>
      <c r="D5" s="4"/>
      <c r="E5" s="4"/>
      <c r="F5" s="4"/>
      <c r="G5" s="4"/>
      <c r="H5" s="4"/>
      <c r="I5" s="4"/>
      <c r="J5" s="4"/>
      <c r="K5" s="24"/>
    </row>
    <row r="6" spans="1:11" x14ac:dyDescent="0.55000000000000004">
      <c r="A6" s="117"/>
      <c r="B6" s="4"/>
      <c r="C6" s="4"/>
      <c r="D6" s="4"/>
      <c r="E6" s="4"/>
      <c r="F6" s="4"/>
      <c r="G6" s="4"/>
      <c r="H6" s="4"/>
      <c r="I6" s="4"/>
      <c r="J6" s="4"/>
      <c r="K6" s="24"/>
    </row>
    <row r="7" spans="1:11" x14ac:dyDescent="0.55000000000000004">
      <c r="A7" s="117"/>
      <c r="B7" s="4"/>
      <c r="C7" s="4"/>
      <c r="D7" s="4"/>
      <c r="E7" s="4"/>
      <c r="F7" s="4"/>
      <c r="G7" s="4"/>
      <c r="H7" s="4"/>
      <c r="I7" s="4"/>
      <c r="J7" s="4"/>
      <c r="K7" s="24"/>
    </row>
    <row r="8" spans="1:11" ht="14.7" thickBot="1" x14ac:dyDescent="0.6">
      <c r="A8" s="118"/>
      <c r="B8" s="4"/>
      <c r="C8" s="4"/>
      <c r="D8" s="4"/>
      <c r="E8" s="4"/>
      <c r="F8" s="4"/>
      <c r="G8" s="4"/>
      <c r="H8" s="4"/>
      <c r="I8" s="4"/>
      <c r="J8" s="4"/>
      <c r="K8" s="24"/>
    </row>
    <row r="9" spans="1:11" x14ac:dyDescent="0.55000000000000004">
      <c r="B9" s="4"/>
      <c r="C9" s="4"/>
      <c r="D9" s="4"/>
      <c r="E9" s="4"/>
      <c r="F9" s="4"/>
      <c r="G9" s="4"/>
      <c r="H9" s="4"/>
      <c r="I9" s="4"/>
      <c r="J9" s="4"/>
      <c r="K9" s="24"/>
    </row>
    <row r="10" spans="1:11" x14ac:dyDescent="0.55000000000000004">
      <c r="B10" s="4"/>
      <c r="C10" s="4"/>
      <c r="D10" s="4"/>
      <c r="E10" s="4"/>
      <c r="F10" s="4"/>
      <c r="G10" s="4"/>
      <c r="H10" s="4"/>
      <c r="I10" s="4"/>
      <c r="J10" s="4"/>
      <c r="K10" s="24"/>
    </row>
    <row r="11" spans="1:11" x14ac:dyDescent="0.55000000000000004">
      <c r="B11" s="4"/>
      <c r="C11" s="4"/>
      <c r="D11" s="4"/>
      <c r="E11" s="4"/>
      <c r="F11" s="4"/>
      <c r="G11" s="4"/>
      <c r="H11" s="4"/>
      <c r="I11" s="4"/>
      <c r="J11" s="4"/>
      <c r="K11" s="24"/>
    </row>
    <row r="12" spans="1:11" x14ac:dyDescent="0.55000000000000004">
      <c r="B12" s="4"/>
      <c r="C12" s="4"/>
      <c r="D12" s="4"/>
      <c r="E12" s="4"/>
      <c r="F12" s="4"/>
      <c r="G12" s="4"/>
      <c r="H12" s="4"/>
      <c r="I12" s="4"/>
      <c r="J12" s="4"/>
      <c r="K12" s="24"/>
    </row>
    <row r="13" spans="1:11" x14ac:dyDescent="0.55000000000000004">
      <c r="B13" s="4"/>
      <c r="C13" s="4"/>
      <c r="D13" s="4"/>
      <c r="E13" s="4"/>
      <c r="F13" s="4"/>
      <c r="G13" s="4"/>
      <c r="H13" s="4"/>
      <c r="I13" s="4"/>
      <c r="J13" s="4"/>
      <c r="K13" s="24"/>
    </row>
    <row r="14" spans="1:11" x14ac:dyDescent="0.55000000000000004">
      <c r="B14" s="4"/>
      <c r="C14" s="4"/>
      <c r="D14" s="4"/>
      <c r="E14" s="4"/>
      <c r="F14" s="4"/>
      <c r="G14" s="4"/>
      <c r="H14" s="4"/>
      <c r="I14" s="4"/>
      <c r="J14" s="4"/>
      <c r="K14" s="24"/>
    </row>
    <row r="15" spans="1:11" x14ac:dyDescent="0.55000000000000004">
      <c r="B15" s="4"/>
      <c r="C15" s="4"/>
      <c r="D15" s="4"/>
      <c r="E15" s="4"/>
      <c r="F15" s="4"/>
      <c r="G15" s="4"/>
      <c r="H15" s="4"/>
      <c r="I15" s="4"/>
      <c r="J15" s="4"/>
      <c r="K15" s="24"/>
    </row>
    <row r="16" spans="1:11" x14ac:dyDescent="0.55000000000000004">
      <c r="B16" s="4"/>
      <c r="C16" s="4"/>
      <c r="D16" s="4"/>
      <c r="E16" s="4"/>
      <c r="F16" s="4"/>
      <c r="G16" s="4"/>
      <c r="H16" s="4"/>
      <c r="I16" s="4"/>
      <c r="J16" s="4"/>
      <c r="K16" s="24"/>
    </row>
    <row r="17" spans="2:11" x14ac:dyDescent="0.55000000000000004">
      <c r="B17" s="4"/>
      <c r="C17" s="4"/>
      <c r="D17" s="4"/>
      <c r="E17" s="4"/>
      <c r="F17" s="4"/>
      <c r="G17" s="4"/>
      <c r="H17" s="4"/>
      <c r="I17" s="4"/>
      <c r="J17" s="4"/>
      <c r="K17" s="24"/>
    </row>
    <row r="18" spans="2:11" x14ac:dyDescent="0.55000000000000004">
      <c r="B18" s="4"/>
      <c r="C18" s="4"/>
      <c r="D18" s="4"/>
      <c r="E18" s="4"/>
      <c r="F18" s="4"/>
      <c r="G18" s="4"/>
      <c r="H18" s="4"/>
      <c r="I18" s="4"/>
      <c r="J18" s="4"/>
      <c r="K18" s="24"/>
    </row>
    <row r="19" spans="2:11" x14ac:dyDescent="0.55000000000000004">
      <c r="B19" s="4"/>
      <c r="C19" s="4"/>
      <c r="D19" s="4"/>
      <c r="E19" s="4"/>
      <c r="F19" s="4"/>
      <c r="G19" s="4"/>
      <c r="H19" s="4"/>
      <c r="I19" s="4"/>
      <c r="J19" s="4"/>
      <c r="K19" s="24"/>
    </row>
    <row r="20" spans="2:11" x14ac:dyDescent="0.55000000000000004">
      <c r="B20" s="4"/>
      <c r="C20" s="4"/>
      <c r="D20" s="4"/>
      <c r="E20" s="4"/>
      <c r="F20" s="4"/>
      <c r="G20" s="4"/>
      <c r="H20" s="4"/>
      <c r="I20" s="4"/>
      <c r="J20" s="4"/>
      <c r="K20" s="24"/>
    </row>
    <row r="21" spans="2:11" x14ac:dyDescent="0.55000000000000004">
      <c r="B21" s="4"/>
      <c r="C21" s="4"/>
      <c r="D21" s="4"/>
      <c r="E21" s="4"/>
      <c r="F21" s="4"/>
      <c r="G21" s="4"/>
      <c r="H21" s="4"/>
      <c r="I21" s="4"/>
      <c r="J21" s="4"/>
      <c r="K21" s="24"/>
    </row>
    <row r="22" spans="2:11" x14ac:dyDescent="0.55000000000000004">
      <c r="B22" s="4"/>
      <c r="C22" s="4"/>
      <c r="D22" s="4"/>
      <c r="E22" s="4"/>
      <c r="F22" s="4"/>
      <c r="G22" s="4"/>
      <c r="H22" s="4"/>
      <c r="I22" s="4"/>
      <c r="J22" s="4"/>
      <c r="K22" s="24"/>
    </row>
    <row r="23" spans="2:11" x14ac:dyDescent="0.55000000000000004">
      <c r="B23" s="4"/>
      <c r="C23" s="4"/>
      <c r="D23" s="4"/>
      <c r="E23" s="4"/>
      <c r="F23" s="4"/>
      <c r="G23" s="4"/>
      <c r="H23" s="4"/>
      <c r="I23" s="4"/>
      <c r="J23" s="4"/>
      <c r="K23" s="24"/>
    </row>
    <row r="24" spans="2:11" x14ac:dyDescent="0.55000000000000004">
      <c r="B24" s="4"/>
      <c r="C24" s="4"/>
      <c r="D24" s="4"/>
      <c r="E24" s="4"/>
      <c r="F24" s="4"/>
      <c r="G24" s="4"/>
      <c r="H24" s="4"/>
      <c r="I24" s="4"/>
      <c r="J24" s="4"/>
      <c r="K24" s="24"/>
    </row>
    <row r="25" spans="2:11" x14ac:dyDescent="0.55000000000000004">
      <c r="B25" s="4"/>
      <c r="C25" s="4"/>
      <c r="D25" s="4"/>
      <c r="E25" s="4"/>
      <c r="F25" s="4"/>
      <c r="G25" s="4"/>
      <c r="H25" s="4"/>
      <c r="I25" s="4"/>
      <c r="J25" s="4"/>
      <c r="K25" s="24"/>
    </row>
    <row r="26" spans="2:11" x14ac:dyDescent="0.55000000000000004">
      <c r="B26" s="4"/>
      <c r="C26" s="4"/>
      <c r="D26" s="4"/>
      <c r="E26" s="4"/>
      <c r="F26" s="4"/>
      <c r="G26" s="4"/>
      <c r="H26" s="4"/>
      <c r="I26" s="4"/>
      <c r="J26" s="4"/>
      <c r="K26" s="24"/>
    </row>
    <row r="27" spans="2:11" x14ac:dyDescent="0.55000000000000004">
      <c r="B27" s="4"/>
      <c r="C27" s="4"/>
      <c r="D27" s="4"/>
      <c r="E27" s="4"/>
      <c r="F27" s="4"/>
      <c r="G27" s="4"/>
      <c r="H27" s="4"/>
      <c r="I27" s="4"/>
      <c r="J27" s="4"/>
      <c r="K27" s="24"/>
    </row>
    <row r="28" spans="2:11" x14ac:dyDescent="0.55000000000000004">
      <c r="B28" s="4"/>
      <c r="C28" s="4"/>
      <c r="D28" s="4"/>
      <c r="E28" s="4"/>
      <c r="F28" s="4"/>
      <c r="G28" s="4"/>
      <c r="H28" s="4"/>
      <c r="I28" s="4"/>
      <c r="J28" s="4"/>
      <c r="K28" s="24"/>
    </row>
    <row r="29" spans="2:11" x14ac:dyDescent="0.55000000000000004">
      <c r="B29" s="4"/>
      <c r="C29" s="4"/>
      <c r="D29" s="4"/>
      <c r="E29" s="4"/>
      <c r="F29" s="4"/>
      <c r="G29" s="4"/>
      <c r="H29" s="4"/>
      <c r="I29" s="4"/>
      <c r="J29" s="4"/>
      <c r="K29" s="24"/>
    </row>
    <row r="30" spans="2:11" x14ac:dyDescent="0.55000000000000004">
      <c r="B30" s="4"/>
      <c r="C30" s="4"/>
      <c r="D30" s="4"/>
      <c r="E30" s="4"/>
      <c r="F30" s="4"/>
      <c r="G30" s="4"/>
      <c r="H30" s="4"/>
      <c r="I30" s="4"/>
      <c r="J30" s="4"/>
      <c r="K30" s="24"/>
    </row>
    <row r="31" spans="2:11" x14ac:dyDescent="0.55000000000000004">
      <c r="B31" s="4"/>
      <c r="C31" s="4"/>
      <c r="D31" s="4"/>
      <c r="E31" s="4"/>
      <c r="F31" s="4"/>
      <c r="G31" s="4"/>
      <c r="H31" s="4"/>
      <c r="I31" s="4"/>
      <c r="J31" s="4"/>
      <c r="K31" s="24"/>
    </row>
    <row r="32" spans="2:11" x14ac:dyDescent="0.55000000000000004">
      <c r="B32" s="4"/>
      <c r="C32" s="4"/>
      <c r="D32" s="4"/>
      <c r="E32" s="4"/>
      <c r="F32" s="4"/>
      <c r="G32" s="4"/>
      <c r="H32" s="4"/>
      <c r="I32" s="4"/>
      <c r="J32" s="4"/>
      <c r="K32" s="24"/>
    </row>
    <row r="33" spans="2:11" x14ac:dyDescent="0.55000000000000004">
      <c r="B33" s="4"/>
      <c r="C33" s="4"/>
      <c r="D33" s="4"/>
      <c r="E33" s="4"/>
      <c r="F33" s="4"/>
      <c r="G33" s="4"/>
      <c r="H33" s="4"/>
      <c r="I33" s="4"/>
      <c r="J33" s="4"/>
      <c r="K33" s="24"/>
    </row>
    <row r="34" spans="2:11" x14ac:dyDescent="0.55000000000000004">
      <c r="B34" s="4"/>
      <c r="C34" s="4"/>
      <c r="D34" s="4"/>
      <c r="E34" s="4"/>
      <c r="F34" s="4"/>
      <c r="G34" s="4"/>
      <c r="H34" s="4"/>
      <c r="I34" s="4"/>
      <c r="J34" s="4"/>
      <c r="K34" s="24"/>
    </row>
    <row r="35" spans="2:11" x14ac:dyDescent="0.55000000000000004">
      <c r="B35" s="4"/>
      <c r="C35" s="4"/>
      <c r="D35" s="4"/>
      <c r="E35" s="4"/>
      <c r="F35" s="4"/>
      <c r="G35" s="4"/>
      <c r="H35" s="4"/>
      <c r="I35" s="4"/>
      <c r="J35" s="4"/>
      <c r="K35" s="24"/>
    </row>
    <row r="36" spans="2:11" x14ac:dyDescent="0.55000000000000004">
      <c r="B36" s="4"/>
      <c r="C36" s="4"/>
      <c r="D36" s="4"/>
      <c r="E36" s="4"/>
      <c r="F36" s="4"/>
      <c r="G36" s="4"/>
      <c r="H36" s="4"/>
      <c r="I36" s="4"/>
      <c r="J36" s="4"/>
      <c r="K36" s="24"/>
    </row>
    <row r="37" spans="2:11" x14ac:dyDescent="0.55000000000000004">
      <c r="B37" s="4"/>
      <c r="C37" s="4"/>
      <c r="D37" s="4"/>
      <c r="E37" s="4"/>
      <c r="F37" s="4"/>
      <c r="G37" s="4"/>
      <c r="H37" s="4"/>
      <c r="I37" s="4"/>
      <c r="J37" s="4"/>
      <c r="K37" s="24"/>
    </row>
    <row r="38" spans="2:11" x14ac:dyDescent="0.55000000000000004">
      <c r="B38" s="4"/>
      <c r="C38" s="4"/>
      <c r="D38" s="4"/>
      <c r="E38" s="4"/>
      <c r="F38" s="4"/>
      <c r="G38" s="4"/>
      <c r="H38" s="4"/>
      <c r="I38" s="4"/>
      <c r="J38" s="4"/>
      <c r="K38" s="24"/>
    </row>
    <row r="39" spans="2:11" x14ac:dyDescent="0.55000000000000004">
      <c r="B39" s="4"/>
      <c r="C39" s="4"/>
      <c r="D39" s="4"/>
      <c r="E39" s="4"/>
      <c r="F39" s="4"/>
      <c r="G39" s="4"/>
      <c r="H39" s="4"/>
      <c r="I39" s="4"/>
      <c r="J39" s="4"/>
      <c r="K39" s="24"/>
    </row>
    <row r="40" spans="2:11" x14ac:dyDescent="0.55000000000000004">
      <c r="B40" s="4"/>
      <c r="C40" s="4"/>
      <c r="D40" s="4"/>
      <c r="E40" s="4"/>
      <c r="F40" s="4"/>
      <c r="G40" s="4"/>
      <c r="H40" s="4"/>
      <c r="I40" s="4"/>
      <c r="J40" s="4"/>
      <c r="K40" s="24"/>
    </row>
    <row r="41" spans="2:11" x14ac:dyDescent="0.55000000000000004">
      <c r="B41" s="4"/>
      <c r="C41" s="4"/>
      <c r="D41" s="4"/>
      <c r="E41" s="4"/>
      <c r="F41" s="4"/>
      <c r="G41" s="4"/>
      <c r="H41" s="4"/>
      <c r="I41" s="4"/>
      <c r="J41" s="4"/>
      <c r="K41" s="24"/>
    </row>
    <row r="42" spans="2:11" x14ac:dyDescent="0.55000000000000004">
      <c r="B42" s="4"/>
      <c r="C42" s="4"/>
      <c r="D42" s="4"/>
      <c r="E42" s="4"/>
      <c r="F42" s="4"/>
      <c r="G42" s="4"/>
      <c r="H42" s="4"/>
      <c r="I42" s="4"/>
      <c r="J42" s="4"/>
      <c r="K42" s="24"/>
    </row>
    <row r="43" spans="2:11" x14ac:dyDescent="0.55000000000000004">
      <c r="B43" s="4"/>
      <c r="C43" s="4"/>
      <c r="D43" s="4"/>
      <c r="E43" s="4"/>
      <c r="F43" s="4"/>
      <c r="G43" s="4"/>
      <c r="H43" s="4"/>
      <c r="I43" s="4"/>
      <c r="J43" s="4"/>
      <c r="K43" s="24"/>
    </row>
    <row r="44" spans="2:11" x14ac:dyDescent="0.55000000000000004">
      <c r="B44" s="4"/>
      <c r="C44" s="4"/>
      <c r="D44" s="4"/>
      <c r="E44" s="4"/>
      <c r="F44" s="4"/>
      <c r="G44" s="4"/>
      <c r="H44" s="4"/>
      <c r="I44" s="4"/>
      <c r="J44" s="4"/>
      <c r="K44" s="24"/>
    </row>
    <row r="45" spans="2:11" x14ac:dyDescent="0.55000000000000004">
      <c r="B45" s="4"/>
      <c r="C45" s="4"/>
      <c r="D45" s="4"/>
      <c r="E45" s="4"/>
      <c r="F45" s="4"/>
      <c r="G45" s="4"/>
      <c r="H45" s="4"/>
      <c r="I45" s="4"/>
      <c r="J45" s="4"/>
      <c r="K45" s="24"/>
    </row>
    <row r="46" spans="2:11" x14ac:dyDescent="0.55000000000000004">
      <c r="B46" s="4"/>
      <c r="C46" s="4"/>
      <c r="D46" s="4"/>
      <c r="E46" s="4"/>
      <c r="F46" s="4"/>
      <c r="G46" s="4"/>
      <c r="H46" s="4"/>
      <c r="I46" s="4"/>
      <c r="J46" s="4"/>
      <c r="K46" s="24"/>
    </row>
    <row r="47" spans="2:11" x14ac:dyDescent="0.55000000000000004">
      <c r="B47" s="4"/>
      <c r="C47" s="4"/>
      <c r="D47" s="4"/>
      <c r="E47" s="4"/>
      <c r="F47" s="4"/>
      <c r="G47" s="4"/>
      <c r="H47" s="4"/>
      <c r="I47" s="4"/>
      <c r="J47" s="4"/>
      <c r="K47" s="24"/>
    </row>
    <row r="48" spans="2:11" x14ac:dyDescent="0.55000000000000004">
      <c r="B48" s="4"/>
      <c r="C48" s="4"/>
      <c r="D48" s="4"/>
      <c r="E48" s="4"/>
      <c r="F48" s="4"/>
      <c r="G48" s="4"/>
      <c r="H48" s="4"/>
      <c r="I48" s="4"/>
      <c r="J48" s="4"/>
      <c r="K48" s="24"/>
    </row>
    <row r="49" spans="2:11" x14ac:dyDescent="0.55000000000000004">
      <c r="B49" s="4"/>
      <c r="C49" s="4"/>
      <c r="D49" s="4"/>
      <c r="E49" s="4"/>
      <c r="F49" s="4"/>
      <c r="G49" s="4"/>
      <c r="H49" s="4"/>
      <c r="I49" s="4"/>
      <c r="J49" s="4"/>
      <c r="K49" s="24"/>
    </row>
    <row r="50" spans="2:11" x14ac:dyDescent="0.55000000000000004">
      <c r="B50" s="4"/>
      <c r="C50" s="4"/>
      <c r="D50" s="4"/>
      <c r="E50" s="4"/>
      <c r="F50" s="4"/>
      <c r="G50" s="4"/>
      <c r="H50" s="4"/>
      <c r="I50" s="4"/>
      <c r="J50" s="4"/>
      <c r="K50" s="24"/>
    </row>
    <row r="51" spans="2:11" x14ac:dyDescent="0.55000000000000004">
      <c r="B51" s="4"/>
      <c r="C51" s="4"/>
      <c r="D51" s="4"/>
      <c r="E51" s="4"/>
      <c r="F51" s="4"/>
      <c r="G51" s="4"/>
      <c r="H51" s="4"/>
      <c r="I51" s="4"/>
      <c r="J51" s="4"/>
      <c r="K51" s="24"/>
    </row>
    <row r="52" spans="2:11" x14ac:dyDescent="0.55000000000000004">
      <c r="B52" s="4"/>
      <c r="C52" s="4"/>
      <c r="D52" s="4"/>
      <c r="E52" s="4"/>
      <c r="F52" s="4"/>
      <c r="G52" s="4"/>
      <c r="H52" s="4"/>
      <c r="I52" s="4"/>
      <c r="J52" s="4"/>
      <c r="K52" s="24"/>
    </row>
    <row r="53" spans="2:11" x14ac:dyDescent="0.55000000000000004">
      <c r="B53" s="4"/>
      <c r="C53" s="4"/>
      <c r="D53" s="4"/>
      <c r="E53" s="4"/>
      <c r="F53" s="4"/>
      <c r="G53" s="4"/>
      <c r="H53" s="4"/>
      <c r="I53" s="4"/>
      <c r="J53" s="4"/>
      <c r="K53" s="24"/>
    </row>
    <row r="54" spans="2:11" x14ac:dyDescent="0.55000000000000004">
      <c r="B54" s="4"/>
      <c r="C54" s="4"/>
      <c r="D54" s="4"/>
      <c r="E54" s="4"/>
      <c r="F54" s="4"/>
      <c r="G54" s="4"/>
      <c r="H54" s="4"/>
      <c r="I54" s="4"/>
      <c r="J54" s="4"/>
      <c r="K54" s="24"/>
    </row>
    <row r="55" spans="2:11" x14ac:dyDescent="0.55000000000000004">
      <c r="B55" s="4"/>
      <c r="C55" s="4"/>
      <c r="D55" s="4"/>
      <c r="E55" s="4"/>
      <c r="F55" s="4"/>
      <c r="G55" s="4"/>
      <c r="H55" s="4"/>
      <c r="I55" s="4"/>
      <c r="J55" s="4"/>
      <c r="K55" s="24"/>
    </row>
    <row r="56" spans="2:11" x14ac:dyDescent="0.55000000000000004">
      <c r="B56" s="4"/>
      <c r="C56" s="4"/>
      <c r="D56" s="4"/>
      <c r="E56" s="4"/>
      <c r="F56" s="4"/>
      <c r="G56" s="4"/>
      <c r="H56" s="4"/>
      <c r="I56" s="4"/>
      <c r="J56" s="4"/>
      <c r="K56" s="24"/>
    </row>
    <row r="57" spans="2:11" x14ac:dyDescent="0.55000000000000004">
      <c r="B57" s="4"/>
      <c r="C57" s="4"/>
      <c r="D57" s="4"/>
      <c r="E57" s="4"/>
      <c r="F57" s="4"/>
      <c r="G57" s="4"/>
      <c r="H57" s="4"/>
      <c r="I57" s="4"/>
      <c r="J57" s="4"/>
      <c r="K57" s="24"/>
    </row>
    <row r="58" spans="2:11" x14ac:dyDescent="0.55000000000000004">
      <c r="B58" s="4"/>
      <c r="C58" s="4"/>
      <c r="D58" s="4"/>
      <c r="E58" s="4"/>
      <c r="F58" s="4"/>
      <c r="G58" s="4"/>
      <c r="H58" s="4"/>
      <c r="I58" s="4"/>
      <c r="J58" s="4"/>
      <c r="K58" s="24"/>
    </row>
    <row r="59" spans="2:11" x14ac:dyDescent="0.55000000000000004">
      <c r="B59" s="4"/>
      <c r="C59" s="4"/>
      <c r="D59" s="4"/>
      <c r="E59" s="4"/>
      <c r="F59" s="4"/>
      <c r="G59" s="4"/>
      <c r="H59" s="4"/>
      <c r="I59" s="4"/>
      <c r="J59" s="4"/>
      <c r="K59" s="24"/>
    </row>
    <row r="60" spans="2:11" x14ac:dyDescent="0.55000000000000004">
      <c r="B60" s="4"/>
      <c r="C60" s="4"/>
      <c r="D60" s="4"/>
      <c r="E60" s="4"/>
      <c r="F60" s="4"/>
      <c r="G60" s="4"/>
      <c r="H60" s="4"/>
      <c r="I60" s="4"/>
      <c r="J60" s="4"/>
      <c r="K60" s="24"/>
    </row>
    <row r="61" spans="2:11" x14ac:dyDescent="0.55000000000000004">
      <c r="B61" s="4"/>
      <c r="C61" s="4"/>
      <c r="D61" s="4"/>
      <c r="E61" s="4"/>
      <c r="F61" s="4"/>
      <c r="G61" s="4"/>
      <c r="H61" s="4"/>
      <c r="I61" s="4"/>
      <c r="J61" s="4"/>
      <c r="K61" s="24"/>
    </row>
    <row r="62" spans="2:11" x14ac:dyDescent="0.55000000000000004">
      <c r="B62" s="4"/>
      <c r="C62" s="4"/>
      <c r="D62" s="4"/>
      <c r="E62" s="4"/>
      <c r="F62" s="4"/>
      <c r="G62" s="4"/>
      <c r="H62" s="4"/>
      <c r="I62" s="4"/>
      <c r="J62" s="4"/>
      <c r="K62" s="24"/>
    </row>
    <row r="63" spans="2:11" x14ac:dyDescent="0.55000000000000004">
      <c r="B63" s="4"/>
      <c r="C63" s="4"/>
      <c r="D63" s="4"/>
      <c r="E63" s="4"/>
      <c r="F63" s="4"/>
      <c r="G63" s="4"/>
      <c r="H63" s="4"/>
      <c r="I63" s="4"/>
      <c r="J63" s="4"/>
      <c r="K63" s="24"/>
    </row>
    <row r="64" spans="2:11" x14ac:dyDescent="0.55000000000000004">
      <c r="B64" s="4"/>
      <c r="C64" s="4"/>
      <c r="D64" s="4"/>
      <c r="E64" s="4"/>
      <c r="F64" s="4"/>
      <c r="G64" s="4"/>
      <c r="H64" s="4"/>
      <c r="I64" s="4"/>
      <c r="J64" s="4"/>
      <c r="K64" s="24"/>
    </row>
    <row r="65" spans="2:11" x14ac:dyDescent="0.55000000000000004">
      <c r="B65" s="4"/>
      <c r="C65" s="4"/>
      <c r="D65" s="4"/>
      <c r="E65" s="4"/>
      <c r="F65" s="4"/>
      <c r="G65" s="4"/>
      <c r="H65" s="4"/>
      <c r="I65" s="4"/>
      <c r="J65" s="4"/>
      <c r="K65" s="24"/>
    </row>
    <row r="66" spans="2:11" x14ac:dyDescent="0.55000000000000004">
      <c r="B66" s="4"/>
      <c r="C66" s="4"/>
      <c r="D66" s="4"/>
      <c r="E66" s="4"/>
      <c r="F66" s="4"/>
      <c r="G66" s="4"/>
      <c r="H66" s="4"/>
      <c r="I66" s="4"/>
      <c r="J66" s="4"/>
      <c r="K66" s="24"/>
    </row>
    <row r="67" spans="2:11" x14ac:dyDescent="0.55000000000000004">
      <c r="B67" s="4"/>
      <c r="C67" s="4"/>
      <c r="D67" s="4"/>
      <c r="E67" s="4"/>
      <c r="F67" s="4"/>
      <c r="G67" s="4"/>
      <c r="H67" s="4"/>
      <c r="I67" s="4"/>
      <c r="J67" s="4"/>
      <c r="K67" s="24"/>
    </row>
    <row r="68" spans="2:11" x14ac:dyDescent="0.55000000000000004">
      <c r="B68" s="4"/>
      <c r="C68" s="4"/>
      <c r="D68" s="4"/>
      <c r="E68" s="4"/>
      <c r="F68" s="4"/>
      <c r="G68" s="4"/>
      <c r="H68" s="4"/>
      <c r="I68" s="4"/>
      <c r="J68" s="4"/>
      <c r="K68" s="24"/>
    </row>
    <row r="69" spans="2:11" x14ac:dyDescent="0.55000000000000004">
      <c r="B69" s="4"/>
      <c r="C69" s="4"/>
      <c r="D69" s="4"/>
      <c r="E69" s="4"/>
      <c r="F69" s="4"/>
      <c r="G69" s="4"/>
      <c r="H69" s="4"/>
      <c r="I69" s="4"/>
      <c r="J69" s="4"/>
      <c r="K69" s="24"/>
    </row>
    <row r="70" spans="2:11" x14ac:dyDescent="0.55000000000000004">
      <c r="B70" s="4"/>
      <c r="C70" s="4"/>
      <c r="D70" s="4"/>
      <c r="E70" s="4"/>
      <c r="F70" s="4"/>
      <c r="G70" s="4"/>
      <c r="H70" s="4"/>
      <c r="I70" s="4"/>
      <c r="J70" s="4"/>
      <c r="K70" s="24"/>
    </row>
    <row r="71" spans="2:11" x14ac:dyDescent="0.55000000000000004">
      <c r="B71" s="4"/>
      <c r="C71" s="4"/>
      <c r="D71" s="4"/>
      <c r="E71" s="4"/>
      <c r="F71" s="4"/>
      <c r="G71" s="4"/>
      <c r="H71" s="4"/>
      <c r="I71" s="4"/>
      <c r="J71" s="4"/>
      <c r="K71" s="24"/>
    </row>
    <row r="72" spans="2:11" x14ac:dyDescent="0.55000000000000004">
      <c r="B72" s="4"/>
      <c r="C72" s="4"/>
      <c r="D72" s="4"/>
      <c r="E72" s="4"/>
      <c r="F72" s="4"/>
      <c r="G72" s="4"/>
      <c r="H72" s="4"/>
      <c r="I72" s="4"/>
      <c r="J72" s="4"/>
      <c r="K72" s="24"/>
    </row>
    <row r="73" spans="2:11" x14ac:dyDescent="0.55000000000000004">
      <c r="B73" s="4"/>
      <c r="C73" s="4"/>
      <c r="D73" s="4"/>
      <c r="E73" s="4"/>
      <c r="F73" s="4"/>
      <c r="G73" s="4"/>
      <c r="H73" s="4"/>
      <c r="I73" s="4"/>
      <c r="J73" s="4"/>
      <c r="K73" s="24"/>
    </row>
    <row r="74" spans="2:11" x14ac:dyDescent="0.55000000000000004">
      <c r="B74" s="4"/>
      <c r="C74" s="4"/>
      <c r="D74" s="4"/>
      <c r="E74" s="4"/>
      <c r="F74" s="4"/>
      <c r="G74" s="4"/>
      <c r="H74" s="4"/>
      <c r="I74" s="4"/>
      <c r="J74" s="4"/>
      <c r="K74" s="24"/>
    </row>
    <row r="75" spans="2:11" x14ac:dyDescent="0.55000000000000004">
      <c r="B75" s="4"/>
      <c r="C75" s="4"/>
      <c r="D75" s="4"/>
      <c r="E75" s="4"/>
      <c r="F75" s="4"/>
      <c r="G75" s="4"/>
      <c r="H75" s="4"/>
      <c r="I75" s="4"/>
      <c r="J75" s="4"/>
      <c r="K75" s="24"/>
    </row>
    <row r="76" spans="2:11" x14ac:dyDescent="0.55000000000000004">
      <c r="B76" s="4"/>
      <c r="C76" s="4"/>
      <c r="D76" s="4"/>
      <c r="E76" s="4"/>
      <c r="F76" s="4"/>
      <c r="G76" s="4"/>
      <c r="H76" s="4"/>
      <c r="I76" s="4"/>
      <c r="J76" s="4"/>
      <c r="K76" s="24"/>
    </row>
    <row r="77" spans="2:11" x14ac:dyDescent="0.55000000000000004">
      <c r="B77" s="4"/>
      <c r="C77" s="4"/>
      <c r="D77" s="4"/>
      <c r="E77" s="4"/>
      <c r="F77" s="4"/>
      <c r="G77" s="4"/>
      <c r="H77" s="4"/>
      <c r="I77" s="4"/>
      <c r="J77" s="4"/>
      <c r="K77" s="24"/>
    </row>
    <row r="78" spans="2:11" x14ac:dyDescent="0.55000000000000004">
      <c r="B78" s="4"/>
      <c r="C78" s="4"/>
      <c r="D78" s="4"/>
      <c r="E78" s="4"/>
      <c r="F78" s="4"/>
      <c r="G78" s="4"/>
      <c r="H78" s="4"/>
      <c r="I78" s="4"/>
      <c r="J78" s="4"/>
      <c r="K78" s="24"/>
    </row>
    <row r="79" spans="2:11" x14ac:dyDescent="0.55000000000000004">
      <c r="B79" s="4"/>
      <c r="C79" s="4"/>
      <c r="D79" s="4"/>
      <c r="E79" s="4"/>
      <c r="F79" s="4"/>
      <c r="G79" s="4"/>
      <c r="H79" s="4"/>
      <c r="I79" s="4"/>
      <c r="J79" s="4"/>
      <c r="K79" s="24"/>
    </row>
    <row r="80" spans="2:11" x14ac:dyDescent="0.55000000000000004">
      <c r="B80" s="4"/>
      <c r="C80" s="4"/>
      <c r="D80" s="4"/>
      <c r="E80" s="4"/>
      <c r="F80" s="4"/>
      <c r="G80" s="4"/>
      <c r="H80" s="4"/>
      <c r="I80" s="4"/>
      <c r="J80" s="4"/>
      <c r="K80" s="24"/>
    </row>
    <row r="81" spans="2:11" x14ac:dyDescent="0.55000000000000004">
      <c r="B81" s="4"/>
      <c r="C81" s="4"/>
      <c r="D81" s="4"/>
      <c r="E81" s="4"/>
      <c r="F81" s="4"/>
      <c r="G81" s="4"/>
      <c r="H81" s="4"/>
      <c r="I81" s="4"/>
      <c r="J81" s="4"/>
      <c r="K81" s="24"/>
    </row>
    <row r="82" spans="2:11" x14ac:dyDescent="0.55000000000000004">
      <c r="B82" s="4"/>
      <c r="C82" s="4"/>
      <c r="D82" s="4"/>
      <c r="E82" s="4"/>
      <c r="F82" s="4"/>
      <c r="G82" s="4"/>
      <c r="H82" s="4"/>
      <c r="I82" s="4"/>
      <c r="J82" s="4"/>
      <c r="K82" s="24"/>
    </row>
    <row r="83" spans="2:11" x14ac:dyDescent="0.55000000000000004">
      <c r="B83" s="4"/>
      <c r="C83" s="4"/>
      <c r="D83" s="4"/>
      <c r="E83" s="4"/>
      <c r="F83" s="4"/>
      <c r="G83" s="4"/>
      <c r="H83" s="4"/>
      <c r="I83" s="4"/>
      <c r="J83" s="4"/>
      <c r="K83" s="24"/>
    </row>
    <row r="84" spans="2:11" x14ac:dyDescent="0.55000000000000004">
      <c r="B84" s="4"/>
      <c r="C84" s="4"/>
      <c r="D84" s="4"/>
      <c r="E84" s="4"/>
      <c r="F84" s="4"/>
      <c r="G84" s="4"/>
      <c r="H84" s="4"/>
      <c r="I84" s="4"/>
      <c r="J84" s="4"/>
      <c r="K84" s="24"/>
    </row>
    <row r="85" spans="2:11" x14ac:dyDescent="0.55000000000000004">
      <c r="B85" s="4"/>
      <c r="C85" s="4"/>
      <c r="D85" s="4"/>
      <c r="E85" s="4"/>
      <c r="F85" s="4"/>
      <c r="G85" s="4"/>
      <c r="H85" s="4"/>
      <c r="I85" s="4"/>
      <c r="J85" s="4"/>
      <c r="K85" s="24"/>
    </row>
    <row r="86" spans="2:11" x14ac:dyDescent="0.55000000000000004">
      <c r="B86" s="4"/>
      <c r="C86" s="4"/>
      <c r="D86" s="4"/>
      <c r="E86" s="4"/>
      <c r="F86" s="4"/>
      <c r="G86" s="4"/>
      <c r="H86" s="4"/>
      <c r="I86" s="4"/>
      <c r="J86" s="4"/>
      <c r="K86" s="24"/>
    </row>
    <row r="87" spans="2:11" x14ac:dyDescent="0.55000000000000004">
      <c r="B87" s="4"/>
      <c r="C87" s="4"/>
      <c r="D87" s="4"/>
      <c r="E87" s="4"/>
      <c r="F87" s="4"/>
      <c r="G87" s="4"/>
      <c r="H87" s="4"/>
      <c r="I87" s="4"/>
      <c r="J87" s="4"/>
      <c r="K87" s="24"/>
    </row>
    <row r="88" spans="2:11" x14ac:dyDescent="0.55000000000000004">
      <c r="B88" s="4"/>
      <c r="C88" s="4"/>
      <c r="D88" s="4"/>
      <c r="E88" s="4"/>
      <c r="F88" s="4"/>
      <c r="G88" s="4"/>
      <c r="H88" s="4"/>
      <c r="I88" s="4"/>
      <c r="J88" s="4"/>
      <c r="K88" s="24"/>
    </row>
    <row r="89" spans="2:11" x14ac:dyDescent="0.55000000000000004">
      <c r="B89" s="4"/>
      <c r="C89" s="4"/>
      <c r="D89" s="4"/>
      <c r="E89" s="4"/>
      <c r="F89" s="4"/>
      <c r="G89" s="4"/>
      <c r="H89" s="4"/>
      <c r="I89" s="4"/>
      <c r="J89" s="4"/>
      <c r="K89" s="24"/>
    </row>
    <row r="90" spans="2:11" x14ac:dyDescent="0.55000000000000004">
      <c r="B90" s="4"/>
      <c r="C90" s="4"/>
      <c r="D90" s="4"/>
      <c r="E90" s="4"/>
      <c r="F90" s="4"/>
      <c r="G90" s="4"/>
      <c r="H90" s="4"/>
      <c r="I90" s="4"/>
      <c r="J90" s="4"/>
      <c r="K90" s="24"/>
    </row>
    <row r="91" spans="2:11" x14ac:dyDescent="0.55000000000000004">
      <c r="B91" s="4"/>
      <c r="C91" s="4"/>
      <c r="D91" s="4"/>
      <c r="E91" s="4"/>
      <c r="F91" s="4"/>
      <c r="G91" s="4"/>
      <c r="H91" s="4"/>
      <c r="I91" s="4"/>
      <c r="J91" s="4"/>
      <c r="K91" s="24"/>
    </row>
    <row r="92" spans="2:11" x14ac:dyDescent="0.55000000000000004">
      <c r="B92" s="4"/>
      <c r="C92" s="4"/>
      <c r="D92" s="4"/>
      <c r="E92" s="4"/>
      <c r="F92" s="4"/>
      <c r="G92" s="4"/>
      <c r="H92" s="4"/>
      <c r="I92" s="4"/>
      <c r="J92" s="4"/>
      <c r="K92" s="24"/>
    </row>
    <row r="93" spans="2:11" x14ac:dyDescent="0.55000000000000004">
      <c r="B93" s="4"/>
      <c r="C93" s="4"/>
      <c r="D93" s="4"/>
      <c r="E93" s="4"/>
      <c r="F93" s="4"/>
      <c r="G93" s="4"/>
      <c r="H93" s="4"/>
      <c r="I93" s="4"/>
      <c r="J93" s="4"/>
      <c r="K93" s="24"/>
    </row>
    <row r="94" spans="2:11" x14ac:dyDescent="0.55000000000000004">
      <c r="B94" s="4"/>
      <c r="C94" s="4"/>
      <c r="D94" s="4"/>
      <c r="E94" s="4"/>
      <c r="F94" s="4"/>
      <c r="G94" s="4"/>
      <c r="H94" s="4"/>
      <c r="I94" s="4"/>
      <c r="J94" s="4"/>
      <c r="K94" s="24"/>
    </row>
    <row r="95" spans="2:11" x14ac:dyDescent="0.55000000000000004">
      <c r="B95" s="4"/>
      <c r="C95" s="4"/>
      <c r="D95" s="4"/>
      <c r="E95" s="4"/>
      <c r="F95" s="4"/>
      <c r="G95" s="4"/>
      <c r="H95" s="4"/>
      <c r="I95" s="4"/>
      <c r="J95" s="4"/>
      <c r="K95" s="24"/>
    </row>
    <row r="96" spans="2:11" x14ac:dyDescent="0.55000000000000004">
      <c r="B96" s="4"/>
      <c r="C96" s="4"/>
      <c r="D96" s="4"/>
      <c r="E96" s="4"/>
      <c r="F96" s="4"/>
      <c r="G96" s="4"/>
      <c r="H96" s="4"/>
      <c r="I96" s="4"/>
      <c r="J96" s="4"/>
      <c r="K96" s="24"/>
    </row>
    <row r="97" spans="2:11" x14ac:dyDescent="0.55000000000000004">
      <c r="B97" s="4"/>
      <c r="C97" s="4"/>
      <c r="D97" s="4"/>
      <c r="E97" s="4"/>
      <c r="F97" s="4"/>
      <c r="G97" s="4"/>
      <c r="H97" s="4"/>
      <c r="I97" s="4"/>
      <c r="J97" s="4"/>
      <c r="K97" s="24"/>
    </row>
    <row r="98" spans="2:11" x14ac:dyDescent="0.55000000000000004">
      <c r="B98" s="4"/>
      <c r="C98" s="4"/>
      <c r="D98" s="4"/>
      <c r="E98" s="4"/>
      <c r="F98" s="4"/>
      <c r="G98" s="4"/>
      <c r="H98" s="4"/>
      <c r="I98" s="4"/>
      <c r="J98" s="4"/>
      <c r="K98" s="24"/>
    </row>
    <row r="99" spans="2:11" x14ac:dyDescent="0.55000000000000004">
      <c r="B99" s="4"/>
      <c r="C99" s="4"/>
      <c r="D99" s="4"/>
      <c r="E99" s="4"/>
      <c r="F99" s="4"/>
      <c r="G99" s="4"/>
      <c r="H99" s="4"/>
      <c r="I99" s="4"/>
      <c r="J99" s="4"/>
      <c r="K99" s="24"/>
    </row>
    <row r="100" spans="2:11" x14ac:dyDescent="0.55000000000000004">
      <c r="B100" s="4"/>
      <c r="C100" s="4"/>
      <c r="D100" s="4"/>
      <c r="E100" s="4"/>
      <c r="F100" s="4"/>
      <c r="G100" s="4"/>
      <c r="H100" s="4"/>
      <c r="I100" s="4"/>
      <c r="J100" s="4"/>
      <c r="K100" s="24"/>
    </row>
    <row r="101" spans="2:11" x14ac:dyDescent="0.55000000000000004">
      <c r="B101" s="4"/>
      <c r="C101" s="4"/>
      <c r="D101" s="4"/>
      <c r="E101" s="4"/>
      <c r="F101" s="4"/>
      <c r="G101" s="4"/>
      <c r="H101" s="4"/>
      <c r="I101" s="4"/>
      <c r="J101" s="4"/>
      <c r="K101" s="24"/>
    </row>
    <row r="102" spans="2:11" x14ac:dyDescent="0.55000000000000004">
      <c r="B102" s="4"/>
      <c r="C102" s="4"/>
      <c r="D102" s="4"/>
      <c r="E102" s="4"/>
      <c r="F102" s="4"/>
      <c r="G102" s="4"/>
      <c r="H102" s="4"/>
      <c r="I102" s="4"/>
      <c r="J102" s="4"/>
      <c r="K102" s="24"/>
    </row>
    <row r="103" spans="2:11" x14ac:dyDescent="0.55000000000000004">
      <c r="B103" s="4"/>
      <c r="C103" s="4"/>
      <c r="D103" s="4"/>
      <c r="E103" s="4"/>
      <c r="F103" s="4"/>
      <c r="G103" s="4"/>
      <c r="H103" s="4"/>
      <c r="I103" s="4"/>
      <c r="J103" s="4"/>
      <c r="K103" s="24"/>
    </row>
    <row r="104" spans="2:11" x14ac:dyDescent="0.55000000000000004">
      <c r="B104" s="4"/>
      <c r="C104" s="4"/>
      <c r="D104" s="4"/>
      <c r="E104" s="4"/>
      <c r="F104" s="4"/>
      <c r="G104" s="4"/>
      <c r="H104" s="4"/>
      <c r="I104" s="4"/>
      <c r="J104" s="4"/>
      <c r="K104" s="24"/>
    </row>
    <row r="105" spans="2:11" x14ac:dyDescent="0.55000000000000004">
      <c r="B105" s="4"/>
      <c r="C105" s="4"/>
      <c r="D105" s="4"/>
      <c r="E105" s="4"/>
      <c r="F105" s="4"/>
      <c r="G105" s="4"/>
      <c r="H105" s="4"/>
      <c r="I105" s="4"/>
      <c r="J105" s="4"/>
      <c r="K105" s="24"/>
    </row>
    <row r="106" spans="2:11" x14ac:dyDescent="0.55000000000000004">
      <c r="B106" s="4"/>
      <c r="C106" s="4"/>
      <c r="D106" s="4"/>
      <c r="E106" s="4"/>
      <c r="F106" s="4"/>
      <c r="G106" s="4"/>
      <c r="H106" s="4"/>
      <c r="I106" s="4"/>
      <c r="J106" s="4"/>
      <c r="K106" s="24"/>
    </row>
    <row r="107" spans="2:11" x14ac:dyDescent="0.55000000000000004">
      <c r="B107" s="4"/>
      <c r="C107" s="4"/>
      <c r="D107" s="4"/>
      <c r="E107" s="4"/>
      <c r="F107" s="4"/>
      <c r="G107" s="4"/>
      <c r="H107" s="4"/>
      <c r="I107" s="4"/>
      <c r="J107" s="4"/>
      <c r="K107" s="24"/>
    </row>
    <row r="108" spans="2:11" x14ac:dyDescent="0.55000000000000004">
      <c r="B108" s="4"/>
      <c r="C108" s="4"/>
      <c r="D108" s="4"/>
      <c r="E108" s="4"/>
      <c r="F108" s="4"/>
      <c r="G108" s="4"/>
      <c r="H108" s="4"/>
      <c r="I108" s="4"/>
      <c r="J108" s="4"/>
      <c r="K108" s="24"/>
    </row>
    <row r="109" spans="2:11" x14ac:dyDescent="0.55000000000000004">
      <c r="B109" s="4"/>
      <c r="C109" s="4"/>
      <c r="D109" s="4"/>
      <c r="E109" s="4"/>
      <c r="F109" s="4"/>
      <c r="G109" s="4"/>
      <c r="H109" s="4"/>
      <c r="I109" s="4"/>
      <c r="J109" s="4"/>
      <c r="K109" s="24"/>
    </row>
    <row r="110" spans="2:11" x14ac:dyDescent="0.55000000000000004">
      <c r="B110" s="4"/>
      <c r="C110" s="4"/>
      <c r="D110" s="4"/>
      <c r="E110" s="4"/>
      <c r="F110" s="4"/>
      <c r="G110" s="4"/>
      <c r="H110" s="4"/>
      <c r="I110" s="4"/>
      <c r="J110" s="4"/>
      <c r="K110" s="24"/>
    </row>
    <row r="111" spans="2:11" x14ac:dyDescent="0.55000000000000004">
      <c r="B111" s="4"/>
      <c r="C111" s="4"/>
      <c r="D111" s="4"/>
      <c r="E111" s="4"/>
      <c r="F111" s="4"/>
      <c r="G111" s="4"/>
      <c r="H111" s="4"/>
      <c r="I111" s="4"/>
      <c r="J111" s="4"/>
      <c r="K111" s="24"/>
    </row>
    <row r="112" spans="2:11" x14ac:dyDescent="0.55000000000000004">
      <c r="B112" s="4"/>
      <c r="C112" s="4"/>
      <c r="D112" s="4"/>
      <c r="E112" s="4"/>
      <c r="F112" s="4"/>
      <c r="G112" s="4"/>
      <c r="H112" s="4"/>
      <c r="I112" s="4"/>
      <c r="J112" s="4"/>
      <c r="K112" s="24"/>
    </row>
    <row r="113" spans="2:11" x14ac:dyDescent="0.55000000000000004">
      <c r="B113" s="4"/>
      <c r="C113" s="4"/>
      <c r="D113" s="4"/>
      <c r="E113" s="4"/>
      <c r="F113" s="4"/>
      <c r="G113" s="4"/>
      <c r="H113" s="4"/>
      <c r="I113" s="4"/>
      <c r="J113" s="4"/>
      <c r="K113" s="24"/>
    </row>
    <row r="114" spans="2:11" x14ac:dyDescent="0.55000000000000004">
      <c r="B114" s="4"/>
      <c r="C114" s="4"/>
      <c r="D114" s="4"/>
      <c r="E114" s="4"/>
      <c r="F114" s="4"/>
      <c r="G114" s="4"/>
      <c r="H114" s="4"/>
      <c r="I114" s="4"/>
      <c r="J114" s="4"/>
      <c r="K114" s="24"/>
    </row>
    <row r="115" spans="2:11" x14ac:dyDescent="0.55000000000000004">
      <c r="B115" s="4"/>
      <c r="C115" s="4"/>
      <c r="D115" s="4"/>
      <c r="E115" s="4"/>
      <c r="F115" s="4"/>
      <c r="G115" s="4"/>
      <c r="H115" s="4"/>
      <c r="I115" s="4"/>
      <c r="J115" s="4"/>
      <c r="K115" s="24"/>
    </row>
    <row r="116" spans="2:11" x14ac:dyDescent="0.55000000000000004">
      <c r="B116" s="4"/>
      <c r="C116" s="4"/>
      <c r="D116" s="4"/>
      <c r="E116" s="4"/>
      <c r="F116" s="4"/>
      <c r="G116" s="4"/>
      <c r="H116" s="4"/>
      <c r="I116" s="4"/>
      <c r="J116" s="4"/>
      <c r="K116" s="24"/>
    </row>
    <row r="117" spans="2:11" x14ac:dyDescent="0.55000000000000004">
      <c r="B117" s="4"/>
      <c r="C117" s="4"/>
      <c r="D117" s="4"/>
      <c r="E117" s="4"/>
      <c r="F117" s="4"/>
      <c r="G117" s="4"/>
      <c r="H117" s="4"/>
      <c r="I117" s="4"/>
      <c r="J117" s="4"/>
      <c r="K117" s="24"/>
    </row>
    <row r="118" spans="2:11" x14ac:dyDescent="0.55000000000000004">
      <c r="B118" s="4"/>
      <c r="C118" s="4"/>
      <c r="D118" s="4"/>
      <c r="E118" s="4"/>
      <c r="F118" s="4"/>
      <c r="G118" s="4"/>
      <c r="H118" s="4"/>
      <c r="I118" s="4"/>
      <c r="J118" s="4"/>
      <c r="K118" s="24"/>
    </row>
    <row r="119" spans="2:11" x14ac:dyDescent="0.55000000000000004">
      <c r="B119" s="4"/>
      <c r="C119" s="4"/>
      <c r="D119" s="4"/>
      <c r="E119" s="4"/>
      <c r="F119" s="4"/>
      <c r="G119" s="4"/>
      <c r="H119" s="4"/>
      <c r="I119" s="4"/>
      <c r="J119" s="4"/>
      <c r="K119" s="24"/>
    </row>
    <row r="120" spans="2:11" x14ac:dyDescent="0.55000000000000004">
      <c r="B120" s="4"/>
      <c r="C120" s="4"/>
      <c r="D120" s="4"/>
      <c r="E120" s="4"/>
      <c r="F120" s="4"/>
      <c r="G120" s="4"/>
      <c r="H120" s="4"/>
      <c r="I120" s="4"/>
      <c r="J120" s="4"/>
      <c r="K120" s="24"/>
    </row>
    <row r="121" spans="2:11" x14ac:dyDescent="0.55000000000000004">
      <c r="B121" s="4"/>
      <c r="C121" s="4"/>
      <c r="D121" s="4"/>
      <c r="E121" s="4"/>
      <c r="F121" s="4"/>
      <c r="G121" s="4"/>
      <c r="H121" s="4"/>
      <c r="I121" s="4"/>
      <c r="J121" s="4"/>
      <c r="K121" s="24"/>
    </row>
    <row r="122" spans="2:11" x14ac:dyDescent="0.55000000000000004">
      <c r="B122" s="4"/>
      <c r="C122" s="4"/>
      <c r="D122" s="4"/>
      <c r="E122" s="4"/>
      <c r="F122" s="4"/>
      <c r="G122" s="4"/>
      <c r="H122" s="4"/>
      <c r="I122" s="4"/>
      <c r="J122" s="4"/>
      <c r="K122" s="24"/>
    </row>
    <row r="123" spans="2:11" x14ac:dyDescent="0.55000000000000004">
      <c r="B123" s="4"/>
      <c r="C123" s="4"/>
      <c r="D123" s="4"/>
      <c r="E123" s="4"/>
      <c r="F123" s="4"/>
      <c r="G123" s="4"/>
      <c r="H123" s="4"/>
      <c r="I123" s="4"/>
      <c r="J123" s="4"/>
      <c r="K123" s="24"/>
    </row>
    <row r="124" spans="2:11" x14ac:dyDescent="0.55000000000000004">
      <c r="B124" s="4"/>
      <c r="C124" s="4"/>
      <c r="D124" s="4"/>
      <c r="E124" s="4"/>
      <c r="F124" s="4"/>
      <c r="G124" s="4"/>
      <c r="H124" s="4"/>
      <c r="I124" s="4"/>
      <c r="J124" s="4"/>
      <c r="K124" s="24"/>
    </row>
    <row r="125" spans="2:11" x14ac:dyDescent="0.55000000000000004">
      <c r="B125" s="4"/>
      <c r="C125" s="4"/>
      <c r="D125" s="4"/>
      <c r="E125" s="4"/>
      <c r="F125" s="4"/>
      <c r="G125" s="4"/>
      <c r="H125" s="4"/>
      <c r="I125" s="4"/>
      <c r="J125" s="4"/>
      <c r="K125" s="24"/>
    </row>
    <row r="126" spans="2:11" x14ac:dyDescent="0.55000000000000004">
      <c r="B126" s="4"/>
      <c r="C126" s="4"/>
      <c r="D126" s="4"/>
      <c r="E126" s="4"/>
      <c r="F126" s="4"/>
      <c r="G126" s="4"/>
      <c r="H126" s="4"/>
      <c r="I126" s="4"/>
      <c r="J126" s="4"/>
      <c r="K126" s="24"/>
    </row>
    <row r="127" spans="2:11" x14ac:dyDescent="0.55000000000000004">
      <c r="B127" s="4"/>
      <c r="C127" s="4"/>
      <c r="D127" s="4"/>
      <c r="E127" s="4"/>
      <c r="F127" s="4"/>
      <c r="G127" s="4"/>
      <c r="H127" s="4"/>
      <c r="I127" s="4"/>
      <c r="J127" s="4"/>
      <c r="K127" s="24"/>
    </row>
    <row r="128" spans="2:11" x14ac:dyDescent="0.55000000000000004">
      <c r="B128" s="4"/>
      <c r="C128" s="4"/>
      <c r="D128" s="4"/>
      <c r="E128" s="4"/>
      <c r="F128" s="4"/>
      <c r="G128" s="4"/>
      <c r="H128" s="4"/>
      <c r="I128" s="4"/>
      <c r="J128" s="4"/>
      <c r="K128" s="24"/>
    </row>
    <row r="129" spans="2:11" x14ac:dyDescent="0.55000000000000004">
      <c r="B129" s="4"/>
      <c r="C129" s="4"/>
      <c r="D129" s="4"/>
      <c r="E129" s="4"/>
      <c r="F129" s="4"/>
      <c r="G129" s="4"/>
      <c r="H129" s="4"/>
      <c r="I129" s="4"/>
      <c r="J129" s="4"/>
      <c r="K129" s="24"/>
    </row>
    <row r="130" spans="2:11" x14ac:dyDescent="0.55000000000000004">
      <c r="B130" s="4"/>
      <c r="C130" s="4"/>
      <c r="D130" s="4"/>
      <c r="E130" s="4"/>
      <c r="F130" s="4"/>
      <c r="G130" s="4"/>
      <c r="H130" s="4"/>
      <c r="I130" s="4"/>
      <c r="J130" s="4"/>
      <c r="K130" s="24"/>
    </row>
    <row r="131" spans="2:11" x14ac:dyDescent="0.55000000000000004">
      <c r="B131" s="4"/>
      <c r="C131" s="4"/>
      <c r="D131" s="4"/>
      <c r="E131" s="4"/>
      <c r="F131" s="4"/>
      <c r="G131" s="4"/>
      <c r="H131" s="4"/>
      <c r="I131" s="4"/>
      <c r="J131" s="4"/>
      <c r="K131" s="24"/>
    </row>
    <row r="132" spans="2:11" x14ac:dyDescent="0.55000000000000004">
      <c r="B132" s="4"/>
      <c r="C132" s="4"/>
      <c r="D132" s="4"/>
      <c r="E132" s="4"/>
      <c r="F132" s="4"/>
      <c r="G132" s="4"/>
      <c r="H132" s="4"/>
      <c r="I132" s="4"/>
      <c r="J132" s="4"/>
      <c r="K132" s="24"/>
    </row>
    <row r="133" spans="2:11" x14ac:dyDescent="0.55000000000000004">
      <c r="B133" s="4"/>
      <c r="C133" s="4"/>
      <c r="D133" s="4"/>
      <c r="E133" s="4"/>
      <c r="F133" s="4"/>
      <c r="G133" s="4"/>
      <c r="H133" s="4"/>
      <c r="I133" s="4"/>
      <c r="J133" s="4"/>
      <c r="K133" s="24"/>
    </row>
    <row r="134" spans="2:11" x14ac:dyDescent="0.55000000000000004">
      <c r="B134" s="4"/>
      <c r="C134" s="4"/>
      <c r="D134" s="4"/>
      <c r="E134" s="4"/>
      <c r="F134" s="4"/>
      <c r="G134" s="4"/>
      <c r="H134" s="4"/>
      <c r="I134" s="4"/>
      <c r="J134" s="4"/>
      <c r="K134" s="24"/>
    </row>
    <row r="135" spans="2:11" x14ac:dyDescent="0.55000000000000004">
      <c r="B135" s="4"/>
      <c r="C135" s="4"/>
      <c r="D135" s="4"/>
      <c r="E135" s="4"/>
      <c r="F135" s="4"/>
      <c r="G135" s="4"/>
      <c r="H135" s="4"/>
      <c r="I135" s="4"/>
      <c r="J135" s="4"/>
      <c r="K135" s="24"/>
    </row>
    <row r="136" spans="2:11" x14ac:dyDescent="0.55000000000000004">
      <c r="B136" s="4"/>
      <c r="C136" s="4"/>
      <c r="D136" s="4"/>
      <c r="E136" s="4"/>
      <c r="F136" s="4"/>
      <c r="G136" s="4"/>
      <c r="H136" s="4"/>
      <c r="I136" s="4"/>
      <c r="J136" s="4"/>
      <c r="K136" s="24"/>
    </row>
    <row r="137" spans="2:11" x14ac:dyDescent="0.55000000000000004">
      <c r="B137" s="4"/>
      <c r="C137" s="4"/>
      <c r="D137" s="4"/>
      <c r="E137" s="4"/>
      <c r="F137" s="4"/>
      <c r="G137" s="4"/>
      <c r="H137" s="4"/>
      <c r="I137" s="4"/>
      <c r="J137" s="4"/>
      <c r="K137" s="24"/>
    </row>
    <row r="138" spans="2:11" x14ac:dyDescent="0.55000000000000004">
      <c r="B138" s="4"/>
      <c r="C138" s="4"/>
      <c r="D138" s="4"/>
      <c r="E138" s="4"/>
      <c r="F138" s="4"/>
      <c r="G138" s="4"/>
      <c r="H138" s="4"/>
      <c r="I138" s="4"/>
      <c r="J138" s="4"/>
      <c r="K138" s="24"/>
    </row>
    <row r="139" spans="2:11" x14ac:dyDescent="0.55000000000000004">
      <c r="B139" s="4"/>
      <c r="C139" s="4"/>
      <c r="D139" s="4"/>
      <c r="E139" s="4"/>
      <c r="F139" s="4"/>
      <c r="G139" s="4"/>
      <c r="H139" s="4"/>
      <c r="I139" s="4"/>
      <c r="J139" s="4"/>
      <c r="K139" s="24"/>
    </row>
    <row r="140" spans="2:11" x14ac:dyDescent="0.55000000000000004">
      <c r="B140" s="4"/>
      <c r="C140" s="4"/>
      <c r="D140" s="4"/>
      <c r="E140" s="4"/>
      <c r="F140" s="4"/>
      <c r="G140" s="4"/>
      <c r="H140" s="4"/>
      <c r="I140" s="4"/>
      <c r="J140" s="4"/>
      <c r="K140" s="24"/>
    </row>
    <row r="141" spans="2:11" x14ac:dyDescent="0.55000000000000004">
      <c r="B141" s="4"/>
      <c r="C141" s="4"/>
      <c r="D141" s="4"/>
      <c r="E141" s="4"/>
      <c r="F141" s="4"/>
      <c r="G141" s="4"/>
      <c r="H141" s="4"/>
      <c r="I141" s="4"/>
      <c r="J141" s="4"/>
      <c r="K141" s="24"/>
    </row>
    <row r="142" spans="2:11" x14ac:dyDescent="0.55000000000000004">
      <c r="B142" s="4"/>
      <c r="C142" s="4"/>
      <c r="D142" s="4"/>
      <c r="E142" s="4"/>
      <c r="F142" s="4"/>
      <c r="G142" s="4"/>
      <c r="H142" s="4"/>
      <c r="I142" s="4"/>
      <c r="J142" s="4"/>
      <c r="K142" s="24"/>
    </row>
    <row r="143" spans="2:11" x14ac:dyDescent="0.55000000000000004">
      <c r="B143" s="4"/>
      <c r="C143" s="4"/>
      <c r="D143" s="4"/>
      <c r="E143" s="4"/>
      <c r="F143" s="4"/>
      <c r="G143" s="4"/>
      <c r="H143" s="4"/>
      <c r="I143" s="4"/>
      <c r="J143" s="4"/>
      <c r="K143" s="24"/>
    </row>
    <row r="144" spans="2:11" x14ac:dyDescent="0.55000000000000004">
      <c r="B144" s="4"/>
      <c r="C144" s="4"/>
      <c r="D144" s="4"/>
      <c r="E144" s="4"/>
      <c r="F144" s="4"/>
      <c r="G144" s="4"/>
      <c r="H144" s="4"/>
      <c r="I144" s="4"/>
      <c r="J144" s="4"/>
      <c r="K144" s="24"/>
    </row>
    <row r="145" spans="2:11" x14ac:dyDescent="0.55000000000000004">
      <c r="B145" s="4"/>
      <c r="C145" s="4"/>
      <c r="D145" s="4"/>
      <c r="E145" s="4"/>
      <c r="F145" s="4"/>
      <c r="G145" s="4"/>
      <c r="H145" s="4"/>
      <c r="I145" s="4"/>
      <c r="J145" s="4"/>
      <c r="K145" s="24"/>
    </row>
    <row r="146" spans="2:11" x14ac:dyDescent="0.55000000000000004">
      <c r="B146" s="4"/>
      <c r="C146" s="4"/>
      <c r="D146" s="4"/>
      <c r="E146" s="4"/>
      <c r="F146" s="4"/>
      <c r="G146" s="4"/>
      <c r="H146" s="4"/>
      <c r="I146" s="4"/>
      <c r="J146" s="4"/>
      <c r="K146" s="24"/>
    </row>
    <row r="147" spans="2:11" x14ac:dyDescent="0.55000000000000004">
      <c r="B147" s="4"/>
      <c r="C147" s="4"/>
      <c r="D147" s="4"/>
      <c r="E147" s="4"/>
      <c r="F147" s="4"/>
      <c r="G147" s="4"/>
      <c r="H147" s="4"/>
      <c r="I147" s="4"/>
      <c r="J147" s="4"/>
      <c r="K147" s="24"/>
    </row>
    <row r="148" spans="2:11" x14ac:dyDescent="0.55000000000000004">
      <c r="B148" s="4"/>
      <c r="C148" s="4"/>
      <c r="D148" s="4"/>
      <c r="E148" s="4"/>
      <c r="F148" s="4"/>
      <c r="G148" s="4"/>
      <c r="H148" s="4"/>
      <c r="I148" s="4"/>
      <c r="J148" s="4"/>
      <c r="K148" s="24"/>
    </row>
    <row r="149" spans="2:11" x14ac:dyDescent="0.55000000000000004">
      <c r="B149" s="4"/>
      <c r="C149" s="4"/>
      <c r="D149" s="4"/>
      <c r="E149" s="4"/>
      <c r="F149" s="4"/>
      <c r="G149" s="4"/>
      <c r="H149" s="4"/>
      <c r="I149" s="4"/>
      <c r="J149" s="4"/>
      <c r="K149" s="24"/>
    </row>
    <row r="150" spans="2:11" x14ac:dyDescent="0.55000000000000004">
      <c r="B150" s="4"/>
      <c r="C150" s="4"/>
      <c r="D150" s="4"/>
      <c r="E150" s="4"/>
      <c r="F150" s="4"/>
      <c r="G150" s="4"/>
      <c r="H150" s="4"/>
      <c r="I150" s="4"/>
      <c r="J150" s="4"/>
      <c r="K150" s="24"/>
    </row>
    <row r="151" spans="2:11" x14ac:dyDescent="0.55000000000000004">
      <c r="B151" s="4"/>
      <c r="C151" s="4"/>
      <c r="D151" s="4"/>
      <c r="E151" s="4"/>
      <c r="F151" s="4"/>
      <c r="G151" s="4"/>
      <c r="H151" s="4"/>
      <c r="I151" s="4"/>
      <c r="J151" s="4"/>
      <c r="K151" s="24"/>
    </row>
    <row r="152" spans="2:11" x14ac:dyDescent="0.55000000000000004">
      <c r="B152" s="4"/>
      <c r="C152" s="4"/>
      <c r="D152" s="4"/>
      <c r="E152" s="4"/>
      <c r="F152" s="4"/>
      <c r="G152" s="4"/>
      <c r="H152" s="4"/>
      <c r="I152" s="4"/>
      <c r="J152" s="4"/>
      <c r="K152" s="24"/>
    </row>
    <row r="153" spans="2:11" x14ac:dyDescent="0.55000000000000004">
      <c r="B153" s="4"/>
      <c r="C153" s="4"/>
      <c r="D153" s="4"/>
      <c r="E153" s="4"/>
      <c r="F153" s="4"/>
      <c r="G153" s="4"/>
      <c r="H153" s="4"/>
      <c r="I153" s="4"/>
      <c r="J153" s="4"/>
      <c r="K153" s="24"/>
    </row>
    <row r="154" spans="2:11" x14ac:dyDescent="0.55000000000000004">
      <c r="B154" s="4"/>
      <c r="C154" s="4"/>
      <c r="D154" s="4"/>
      <c r="E154" s="4"/>
      <c r="F154" s="4"/>
      <c r="G154" s="4"/>
      <c r="H154" s="4"/>
      <c r="I154" s="4"/>
      <c r="J154" s="4"/>
      <c r="K154" s="24"/>
    </row>
    <row r="155" spans="2:11" x14ac:dyDescent="0.55000000000000004">
      <c r="B155" s="4"/>
      <c r="C155" s="4"/>
      <c r="D155" s="4"/>
      <c r="E155" s="4"/>
      <c r="F155" s="4"/>
      <c r="G155" s="4"/>
      <c r="H155" s="4"/>
      <c r="I155" s="4"/>
      <c r="J155" s="4"/>
      <c r="K155" s="24"/>
    </row>
    <row r="156" spans="2:11" x14ac:dyDescent="0.55000000000000004">
      <c r="B156" s="4"/>
      <c r="C156" s="4"/>
      <c r="D156" s="4"/>
      <c r="E156" s="4"/>
      <c r="F156" s="4"/>
      <c r="G156" s="4"/>
      <c r="H156" s="4"/>
      <c r="I156" s="4"/>
      <c r="J156" s="4"/>
      <c r="K156" s="24"/>
    </row>
    <row r="157" spans="2:11" x14ac:dyDescent="0.55000000000000004">
      <c r="B157" s="4"/>
      <c r="C157" s="4"/>
      <c r="D157" s="4"/>
      <c r="E157" s="4"/>
      <c r="F157" s="4"/>
      <c r="G157" s="4"/>
      <c r="H157" s="4"/>
      <c r="I157" s="4"/>
      <c r="J157" s="4"/>
      <c r="K157" s="24"/>
    </row>
    <row r="158" spans="2:11" x14ac:dyDescent="0.55000000000000004">
      <c r="B158" s="4"/>
      <c r="C158" s="4"/>
      <c r="D158" s="4"/>
      <c r="E158" s="4"/>
      <c r="F158" s="4"/>
      <c r="G158" s="4"/>
      <c r="H158" s="4"/>
      <c r="I158" s="4"/>
      <c r="J158" s="4"/>
      <c r="K158" s="24"/>
    </row>
    <row r="159" spans="2:11" x14ac:dyDescent="0.55000000000000004">
      <c r="B159" s="4"/>
      <c r="C159" s="4"/>
      <c r="D159" s="4"/>
      <c r="E159" s="4"/>
      <c r="F159" s="4"/>
      <c r="G159" s="4"/>
      <c r="H159" s="4"/>
      <c r="I159" s="4"/>
      <c r="J159" s="4"/>
      <c r="K159" s="24"/>
    </row>
    <row r="160" spans="2:11" x14ac:dyDescent="0.55000000000000004">
      <c r="B160" s="4"/>
      <c r="C160" s="4"/>
      <c r="D160" s="4"/>
      <c r="E160" s="4"/>
      <c r="F160" s="4"/>
      <c r="G160" s="4"/>
      <c r="H160" s="4"/>
      <c r="I160" s="4"/>
      <c r="J160" s="4"/>
      <c r="K160" s="24"/>
    </row>
    <row r="161" spans="2:11" x14ac:dyDescent="0.55000000000000004">
      <c r="B161" s="4"/>
      <c r="C161" s="4"/>
      <c r="D161" s="4"/>
      <c r="E161" s="4"/>
      <c r="F161" s="4"/>
      <c r="G161" s="4"/>
      <c r="H161" s="4"/>
      <c r="I161" s="4"/>
      <c r="J161" s="4"/>
      <c r="K161" s="24"/>
    </row>
    <row r="162" spans="2:11" x14ac:dyDescent="0.55000000000000004">
      <c r="B162" s="4"/>
      <c r="C162" s="4"/>
      <c r="D162" s="4"/>
      <c r="E162" s="4"/>
      <c r="F162" s="4"/>
      <c r="G162" s="4"/>
      <c r="H162" s="4"/>
      <c r="I162" s="4"/>
      <c r="J162" s="4"/>
      <c r="K162" s="24"/>
    </row>
    <row r="163" spans="2:11" x14ac:dyDescent="0.55000000000000004">
      <c r="B163" s="4"/>
      <c r="C163" s="4"/>
      <c r="D163" s="4"/>
      <c r="E163" s="4"/>
      <c r="F163" s="4"/>
      <c r="G163" s="4"/>
      <c r="H163" s="4"/>
      <c r="I163" s="4"/>
      <c r="J163" s="4"/>
      <c r="K163" s="24"/>
    </row>
    <row r="164" spans="2:11" x14ac:dyDescent="0.55000000000000004">
      <c r="B164" s="4"/>
      <c r="C164" s="4"/>
      <c r="D164" s="4"/>
      <c r="E164" s="4"/>
      <c r="F164" s="4"/>
      <c r="G164" s="4"/>
      <c r="H164" s="4"/>
      <c r="I164" s="4"/>
      <c r="J164" s="4"/>
      <c r="K164" s="24"/>
    </row>
    <row r="165" spans="2:11" x14ac:dyDescent="0.55000000000000004">
      <c r="B165" s="4"/>
      <c r="C165" s="4"/>
      <c r="D165" s="4"/>
      <c r="E165" s="4"/>
      <c r="F165" s="4"/>
      <c r="G165" s="4"/>
      <c r="H165" s="4"/>
      <c r="I165" s="4"/>
      <c r="J165" s="4"/>
      <c r="K165" s="24"/>
    </row>
    <row r="166" spans="2:11" x14ac:dyDescent="0.55000000000000004">
      <c r="B166" s="4"/>
      <c r="C166" s="4"/>
      <c r="D166" s="4"/>
      <c r="E166" s="4"/>
      <c r="F166" s="4"/>
      <c r="G166" s="4"/>
      <c r="H166" s="4"/>
      <c r="I166" s="4"/>
      <c r="J166" s="4"/>
      <c r="K166" s="24"/>
    </row>
    <row r="167" spans="2:11" x14ac:dyDescent="0.55000000000000004">
      <c r="B167" s="4"/>
      <c r="C167" s="4"/>
      <c r="D167" s="4"/>
      <c r="E167" s="4"/>
      <c r="F167" s="4"/>
      <c r="G167" s="4"/>
      <c r="H167" s="4"/>
      <c r="I167" s="4"/>
      <c r="J167" s="4"/>
      <c r="K167" s="24"/>
    </row>
    <row r="168" spans="2:11" x14ac:dyDescent="0.55000000000000004">
      <c r="B168" s="4"/>
      <c r="C168" s="4"/>
      <c r="D168" s="4"/>
      <c r="E168" s="4"/>
      <c r="F168" s="4"/>
      <c r="G168" s="4"/>
      <c r="H168" s="4"/>
      <c r="I168" s="4"/>
      <c r="J168" s="4"/>
      <c r="K168" s="24"/>
    </row>
    <row r="169" spans="2:11" x14ac:dyDescent="0.55000000000000004">
      <c r="B169" s="4"/>
      <c r="C169" s="4"/>
      <c r="D169" s="4"/>
      <c r="E169" s="4"/>
      <c r="F169" s="4"/>
      <c r="G169" s="4"/>
      <c r="H169" s="4"/>
      <c r="I169" s="4"/>
      <c r="J169" s="4"/>
      <c r="K169" s="24"/>
    </row>
    <row r="170" spans="2:11" x14ac:dyDescent="0.55000000000000004">
      <c r="B170" s="4"/>
      <c r="C170" s="4"/>
      <c r="D170" s="4"/>
      <c r="E170" s="4"/>
      <c r="F170" s="4"/>
      <c r="G170" s="4"/>
      <c r="H170" s="4"/>
      <c r="I170" s="4"/>
      <c r="J170" s="4"/>
      <c r="K170" s="24"/>
    </row>
    <row r="171" spans="2:11" x14ac:dyDescent="0.55000000000000004">
      <c r="B171" s="4"/>
      <c r="C171" s="4"/>
      <c r="D171" s="4"/>
      <c r="E171" s="4"/>
      <c r="F171" s="4"/>
      <c r="G171" s="4"/>
      <c r="H171" s="4"/>
      <c r="I171" s="4"/>
      <c r="J171" s="4"/>
      <c r="K171" s="24"/>
    </row>
    <row r="172" spans="2:11" x14ac:dyDescent="0.55000000000000004">
      <c r="B172" s="4"/>
      <c r="C172" s="4"/>
      <c r="D172" s="4"/>
      <c r="E172" s="4"/>
      <c r="F172" s="4"/>
      <c r="G172" s="4"/>
      <c r="H172" s="4"/>
      <c r="I172" s="4"/>
      <c r="J172" s="4"/>
      <c r="K172" s="24"/>
    </row>
    <row r="173" spans="2:11" x14ac:dyDescent="0.55000000000000004">
      <c r="B173" s="4"/>
      <c r="C173" s="4"/>
      <c r="D173" s="4"/>
      <c r="E173" s="4"/>
      <c r="F173" s="4"/>
      <c r="G173" s="4"/>
      <c r="H173" s="4"/>
      <c r="I173" s="4"/>
      <c r="J173" s="4"/>
      <c r="K173" s="24"/>
    </row>
    <row r="174" spans="2:11" x14ac:dyDescent="0.55000000000000004">
      <c r="B174" s="4"/>
      <c r="C174" s="4"/>
      <c r="D174" s="4"/>
      <c r="E174" s="4"/>
      <c r="F174" s="4"/>
      <c r="G174" s="4"/>
      <c r="H174" s="4"/>
      <c r="I174" s="4"/>
      <c r="J174" s="4"/>
      <c r="K174" s="24"/>
    </row>
    <row r="175" spans="2:11" x14ac:dyDescent="0.55000000000000004">
      <c r="B175" s="4"/>
      <c r="C175" s="4"/>
      <c r="D175" s="4"/>
      <c r="E175" s="4"/>
      <c r="F175" s="4"/>
      <c r="G175" s="4"/>
      <c r="H175" s="4"/>
      <c r="I175" s="4"/>
      <c r="J175" s="4"/>
      <c r="K175" s="24"/>
    </row>
    <row r="176" spans="2:11" x14ac:dyDescent="0.55000000000000004">
      <c r="B176" s="4"/>
      <c r="C176" s="4"/>
      <c r="D176" s="4"/>
      <c r="E176" s="4"/>
      <c r="F176" s="4"/>
      <c r="G176" s="4"/>
      <c r="H176" s="4"/>
      <c r="I176" s="4"/>
      <c r="J176" s="4"/>
      <c r="K176" s="24"/>
    </row>
    <row r="177" spans="2:11" x14ac:dyDescent="0.55000000000000004">
      <c r="B177" s="4"/>
      <c r="C177" s="4"/>
      <c r="D177" s="4"/>
      <c r="E177" s="4"/>
      <c r="F177" s="4"/>
      <c r="G177" s="4"/>
      <c r="H177" s="4"/>
      <c r="I177" s="4"/>
      <c r="J177" s="4"/>
      <c r="K177" s="24"/>
    </row>
    <row r="178" spans="2:11" x14ac:dyDescent="0.55000000000000004">
      <c r="B178" s="4"/>
      <c r="C178" s="4"/>
      <c r="D178" s="4"/>
      <c r="E178" s="4"/>
      <c r="F178" s="4"/>
      <c r="G178" s="4"/>
      <c r="H178" s="4"/>
      <c r="I178" s="4"/>
      <c r="J178" s="4"/>
      <c r="K178" s="24"/>
    </row>
    <row r="179" spans="2:11" x14ac:dyDescent="0.55000000000000004">
      <c r="B179" s="4"/>
      <c r="C179" s="4"/>
      <c r="D179" s="4"/>
      <c r="E179" s="4"/>
      <c r="F179" s="4"/>
      <c r="G179" s="4"/>
      <c r="H179" s="4"/>
      <c r="I179" s="4"/>
      <c r="J179" s="4"/>
      <c r="K179" s="24"/>
    </row>
    <row r="180" spans="2:11" x14ac:dyDescent="0.55000000000000004">
      <c r="B180" s="4"/>
      <c r="C180" s="4"/>
      <c r="D180" s="4"/>
      <c r="E180" s="4"/>
      <c r="F180" s="4"/>
      <c r="G180" s="4"/>
      <c r="H180" s="4"/>
      <c r="I180" s="4"/>
      <c r="J180" s="4"/>
      <c r="K180" s="24"/>
    </row>
    <row r="181" spans="2:11" x14ac:dyDescent="0.55000000000000004">
      <c r="B181" s="4"/>
      <c r="C181" s="4"/>
      <c r="D181" s="4"/>
      <c r="E181" s="4"/>
      <c r="F181" s="4"/>
      <c r="G181" s="4"/>
      <c r="H181" s="4"/>
      <c r="I181" s="4"/>
      <c r="J181" s="4"/>
      <c r="K181" s="24"/>
    </row>
    <row r="182" spans="2:11" x14ac:dyDescent="0.55000000000000004">
      <c r="B182" s="4"/>
      <c r="C182" s="4"/>
      <c r="D182" s="4"/>
      <c r="E182" s="4"/>
      <c r="F182" s="4"/>
      <c r="G182" s="4"/>
      <c r="H182" s="4"/>
      <c r="I182" s="4"/>
      <c r="J182" s="4"/>
      <c r="K182" s="24"/>
    </row>
    <row r="183" spans="2:11" x14ac:dyDescent="0.55000000000000004">
      <c r="B183" s="4"/>
      <c r="C183" s="4"/>
      <c r="D183" s="4"/>
      <c r="E183" s="4"/>
      <c r="F183" s="4"/>
      <c r="G183" s="4"/>
      <c r="H183" s="4"/>
      <c r="I183" s="4"/>
      <c r="J183" s="4"/>
      <c r="K183" s="24"/>
    </row>
    <row r="184" spans="2:11" x14ac:dyDescent="0.55000000000000004">
      <c r="B184" s="4"/>
      <c r="C184" s="4"/>
      <c r="D184" s="4"/>
      <c r="E184" s="4"/>
      <c r="F184" s="4"/>
      <c r="G184" s="4"/>
      <c r="H184" s="4"/>
      <c r="I184" s="4"/>
      <c r="J184" s="4"/>
      <c r="K184" s="24"/>
    </row>
    <row r="185" spans="2:11" x14ac:dyDescent="0.55000000000000004">
      <c r="B185" s="4"/>
      <c r="C185" s="4"/>
      <c r="D185" s="4"/>
      <c r="E185" s="4"/>
      <c r="F185" s="4"/>
      <c r="G185" s="4"/>
      <c r="H185" s="4"/>
      <c r="I185" s="4"/>
      <c r="J185" s="4"/>
      <c r="K185" s="24"/>
    </row>
    <row r="186" spans="2:11" x14ac:dyDescent="0.55000000000000004">
      <c r="B186" s="4"/>
      <c r="C186" s="4"/>
      <c r="D186" s="4"/>
      <c r="E186" s="4"/>
      <c r="F186" s="4"/>
      <c r="G186" s="4"/>
      <c r="H186" s="4"/>
      <c r="I186" s="4"/>
      <c r="J186" s="4"/>
      <c r="K186" s="24"/>
    </row>
    <row r="187" spans="2:11" x14ac:dyDescent="0.55000000000000004">
      <c r="B187" s="4"/>
      <c r="C187" s="4"/>
      <c r="D187" s="4"/>
      <c r="E187" s="4"/>
      <c r="F187" s="4"/>
      <c r="G187" s="4"/>
      <c r="H187" s="4"/>
      <c r="I187" s="4"/>
      <c r="J187" s="4"/>
      <c r="K187" s="24"/>
    </row>
    <row r="188" spans="2:11" x14ac:dyDescent="0.55000000000000004">
      <c r="B188" s="4"/>
      <c r="C188" s="4"/>
      <c r="D188" s="4"/>
      <c r="E188" s="4"/>
      <c r="F188" s="4"/>
      <c r="G188" s="4"/>
      <c r="H188" s="4"/>
      <c r="I188" s="4"/>
      <c r="J188" s="4"/>
      <c r="K188" s="24"/>
    </row>
    <row r="189" spans="2:11" x14ac:dyDescent="0.55000000000000004">
      <c r="B189" s="4"/>
      <c r="C189" s="4"/>
      <c r="D189" s="4"/>
      <c r="E189" s="4"/>
      <c r="F189" s="4"/>
      <c r="G189" s="4"/>
      <c r="H189" s="4"/>
      <c r="I189" s="4"/>
      <c r="J189" s="4"/>
      <c r="K189" s="24"/>
    </row>
    <row r="190" spans="2:11" x14ac:dyDescent="0.55000000000000004">
      <c r="B190" s="4"/>
      <c r="C190" s="4"/>
      <c r="D190" s="4"/>
      <c r="E190" s="4"/>
      <c r="F190" s="4"/>
      <c r="G190" s="4"/>
      <c r="H190" s="4"/>
      <c r="I190" s="4"/>
      <c r="J190" s="4"/>
      <c r="K190" s="24"/>
    </row>
    <row r="191" spans="2:11" x14ac:dyDescent="0.55000000000000004">
      <c r="B191" s="4"/>
      <c r="C191" s="4"/>
      <c r="D191" s="4"/>
      <c r="E191" s="4"/>
      <c r="F191" s="4"/>
      <c r="G191" s="4"/>
      <c r="H191" s="4"/>
      <c r="I191" s="4"/>
      <c r="J191" s="4"/>
      <c r="K191" s="24"/>
    </row>
    <row r="192" spans="2:11" x14ac:dyDescent="0.55000000000000004">
      <c r="B192" s="4"/>
      <c r="C192" s="4"/>
      <c r="D192" s="4"/>
      <c r="E192" s="4"/>
      <c r="F192" s="4"/>
      <c r="G192" s="4"/>
      <c r="H192" s="4"/>
      <c r="I192" s="4"/>
      <c r="J192" s="4"/>
      <c r="K192" s="24"/>
    </row>
    <row r="193" spans="2:11" x14ac:dyDescent="0.55000000000000004">
      <c r="B193" s="4"/>
      <c r="C193" s="4"/>
      <c r="D193" s="4"/>
      <c r="E193" s="4"/>
      <c r="F193" s="4"/>
      <c r="G193" s="4"/>
      <c r="H193" s="4"/>
      <c r="I193" s="4"/>
      <c r="J193" s="4"/>
      <c r="K193" s="24"/>
    </row>
    <row r="194" spans="2:11" x14ac:dyDescent="0.55000000000000004">
      <c r="B194" s="4"/>
      <c r="C194" s="4"/>
      <c r="D194" s="4"/>
      <c r="E194" s="4"/>
      <c r="F194" s="4"/>
      <c r="G194" s="4"/>
      <c r="H194" s="4"/>
      <c r="I194" s="4"/>
      <c r="J194" s="4"/>
      <c r="K194" s="24"/>
    </row>
    <row r="195" spans="2:11" x14ac:dyDescent="0.55000000000000004">
      <c r="B195" s="4"/>
      <c r="C195" s="4"/>
      <c r="D195" s="4"/>
      <c r="E195" s="4"/>
      <c r="F195" s="4"/>
      <c r="G195" s="4"/>
      <c r="H195" s="4"/>
      <c r="I195" s="4"/>
      <c r="J195" s="4"/>
      <c r="K195" s="24"/>
    </row>
    <row r="196" spans="2:11" x14ac:dyDescent="0.55000000000000004">
      <c r="B196" s="4"/>
      <c r="C196" s="4"/>
      <c r="D196" s="4"/>
      <c r="E196" s="4"/>
      <c r="F196" s="4"/>
      <c r="G196" s="4"/>
      <c r="H196" s="4"/>
      <c r="I196" s="4"/>
      <c r="J196" s="4"/>
      <c r="K196" s="24"/>
    </row>
    <row r="197" spans="2:11" x14ac:dyDescent="0.55000000000000004">
      <c r="B197" s="4"/>
      <c r="C197" s="4"/>
      <c r="D197" s="4"/>
      <c r="E197" s="4"/>
      <c r="F197" s="4"/>
      <c r="G197" s="4"/>
      <c r="H197" s="4"/>
      <c r="I197" s="4"/>
      <c r="J197" s="4"/>
      <c r="K197" s="24"/>
    </row>
    <row r="198" spans="2:11" x14ac:dyDescent="0.55000000000000004">
      <c r="B198" s="4"/>
      <c r="C198" s="4"/>
      <c r="D198" s="4"/>
      <c r="E198" s="4"/>
      <c r="F198" s="4"/>
      <c r="G198" s="4"/>
      <c r="H198" s="4"/>
      <c r="I198" s="4"/>
      <c r="J198" s="4"/>
      <c r="K198" s="24"/>
    </row>
    <row r="199" spans="2:11" x14ac:dyDescent="0.55000000000000004">
      <c r="B199" s="4"/>
      <c r="C199" s="4"/>
      <c r="D199" s="4"/>
      <c r="E199" s="4"/>
      <c r="F199" s="4"/>
      <c r="G199" s="4"/>
      <c r="H199" s="4"/>
      <c r="I199" s="4"/>
      <c r="J199" s="4"/>
      <c r="K199" s="24"/>
    </row>
    <row r="200" spans="2:11" x14ac:dyDescent="0.55000000000000004">
      <c r="B200" s="4"/>
      <c r="C200" s="4"/>
      <c r="D200" s="4"/>
      <c r="E200" s="4"/>
      <c r="F200" s="4"/>
      <c r="G200" s="4"/>
      <c r="H200" s="4"/>
      <c r="I200" s="4"/>
      <c r="J200" s="4"/>
      <c r="K200" s="24"/>
    </row>
    <row r="201" spans="2:11" x14ac:dyDescent="0.55000000000000004">
      <c r="B201" s="4"/>
      <c r="C201" s="4"/>
      <c r="D201" s="4"/>
      <c r="E201" s="4"/>
      <c r="F201" s="4"/>
      <c r="G201" s="4"/>
      <c r="H201" s="4"/>
      <c r="I201" s="4"/>
      <c r="J201" s="4"/>
      <c r="K201" s="24"/>
    </row>
    <row r="202" spans="2:11" x14ac:dyDescent="0.55000000000000004">
      <c r="B202" s="4"/>
      <c r="C202" s="4"/>
      <c r="D202" s="4"/>
      <c r="E202" s="4"/>
      <c r="F202" s="4"/>
      <c r="G202" s="4"/>
      <c r="H202" s="4"/>
      <c r="I202" s="4"/>
      <c r="J202" s="4"/>
      <c r="K202" s="24"/>
    </row>
    <row r="203" spans="2:11" x14ac:dyDescent="0.55000000000000004">
      <c r="B203" s="4"/>
      <c r="C203" s="4"/>
      <c r="D203" s="4"/>
      <c r="E203" s="4"/>
      <c r="F203" s="4"/>
      <c r="G203" s="4"/>
      <c r="H203" s="4"/>
      <c r="I203" s="4"/>
      <c r="J203" s="4"/>
      <c r="K203" s="24"/>
    </row>
    <row r="204" spans="2:11" x14ac:dyDescent="0.55000000000000004">
      <c r="B204" s="4"/>
      <c r="C204" s="4"/>
      <c r="D204" s="4"/>
      <c r="E204" s="4"/>
      <c r="F204" s="4"/>
      <c r="G204" s="4"/>
      <c r="H204" s="4"/>
      <c r="I204" s="4"/>
      <c r="J204" s="4"/>
      <c r="K204" s="24"/>
    </row>
    <row r="205" spans="2:11" x14ac:dyDescent="0.55000000000000004">
      <c r="B205" s="4"/>
      <c r="C205" s="4"/>
      <c r="D205" s="4"/>
      <c r="E205" s="4"/>
      <c r="F205" s="4"/>
      <c r="G205" s="4"/>
      <c r="H205" s="4"/>
      <c r="I205" s="4"/>
      <c r="J205" s="4"/>
      <c r="K205" s="24"/>
    </row>
    <row r="206" spans="2:11" x14ac:dyDescent="0.55000000000000004">
      <c r="B206" s="4"/>
      <c r="C206" s="4"/>
      <c r="D206" s="4"/>
      <c r="E206" s="4"/>
      <c r="F206" s="4"/>
      <c r="G206" s="4"/>
      <c r="H206" s="4"/>
      <c r="I206" s="4"/>
      <c r="J206" s="4"/>
      <c r="K206" s="24"/>
    </row>
    <row r="207" spans="2:11" x14ac:dyDescent="0.55000000000000004">
      <c r="B207" s="4"/>
      <c r="C207" s="4"/>
      <c r="D207" s="4"/>
      <c r="E207" s="4"/>
      <c r="F207" s="4"/>
      <c r="G207" s="4"/>
      <c r="H207" s="4"/>
      <c r="I207" s="4"/>
      <c r="J207" s="4"/>
      <c r="K207" s="24"/>
    </row>
    <row r="208" spans="2:11" x14ac:dyDescent="0.55000000000000004">
      <c r="B208" s="4"/>
      <c r="C208" s="4"/>
      <c r="D208" s="4"/>
      <c r="E208" s="4"/>
      <c r="F208" s="4"/>
      <c r="G208" s="4"/>
      <c r="H208" s="4"/>
      <c r="I208" s="4"/>
      <c r="J208" s="4"/>
      <c r="K208" s="24"/>
    </row>
    <row r="209" spans="2:11" x14ac:dyDescent="0.55000000000000004">
      <c r="B209" s="4"/>
      <c r="C209" s="4"/>
      <c r="D209" s="4"/>
      <c r="E209" s="4"/>
      <c r="F209" s="4"/>
      <c r="G209" s="4"/>
      <c r="H209" s="4"/>
      <c r="I209" s="4"/>
      <c r="J209" s="4"/>
      <c r="K209" s="24"/>
    </row>
    <row r="210" spans="2:11" x14ac:dyDescent="0.55000000000000004">
      <c r="B210" s="4"/>
      <c r="C210" s="4"/>
      <c r="D210" s="4"/>
      <c r="E210" s="4"/>
      <c r="F210" s="4"/>
      <c r="G210" s="4"/>
      <c r="H210" s="4"/>
      <c r="I210" s="4"/>
      <c r="J210" s="4"/>
      <c r="K210" s="24"/>
    </row>
    <row r="211" spans="2:11" x14ac:dyDescent="0.55000000000000004">
      <c r="B211" s="4"/>
      <c r="C211" s="4"/>
      <c r="D211" s="4"/>
      <c r="E211" s="4"/>
      <c r="F211" s="4"/>
      <c r="G211" s="4"/>
      <c r="H211" s="4"/>
      <c r="I211" s="4"/>
      <c r="J211" s="4"/>
      <c r="K211" s="24"/>
    </row>
    <row r="212" spans="2:11" x14ac:dyDescent="0.55000000000000004">
      <c r="B212" s="4"/>
      <c r="C212" s="4"/>
      <c r="D212" s="4"/>
      <c r="E212" s="4"/>
      <c r="F212" s="4"/>
      <c r="G212" s="4"/>
      <c r="H212" s="4"/>
      <c r="I212" s="4"/>
      <c r="J212" s="4"/>
      <c r="K212" s="24"/>
    </row>
    <row r="213" spans="2:11" x14ac:dyDescent="0.55000000000000004">
      <c r="B213" s="4"/>
      <c r="C213" s="4"/>
      <c r="D213" s="4"/>
      <c r="E213" s="4"/>
      <c r="F213" s="4"/>
      <c r="G213" s="4"/>
      <c r="H213" s="4"/>
      <c r="I213" s="4"/>
      <c r="J213" s="4"/>
      <c r="K213" s="24"/>
    </row>
    <row r="214" spans="2:11" x14ac:dyDescent="0.55000000000000004">
      <c r="B214" s="4"/>
      <c r="C214" s="4"/>
      <c r="D214" s="4"/>
      <c r="E214" s="4"/>
      <c r="F214" s="4"/>
      <c r="G214" s="4"/>
      <c r="H214" s="4"/>
      <c r="I214" s="4"/>
      <c r="J214" s="4"/>
      <c r="K214" s="24"/>
    </row>
    <row r="215" spans="2:11" x14ac:dyDescent="0.55000000000000004">
      <c r="B215" s="4"/>
      <c r="C215" s="4"/>
      <c r="D215" s="4"/>
      <c r="E215" s="4"/>
      <c r="F215" s="4"/>
      <c r="G215" s="4"/>
      <c r="H215" s="4"/>
      <c r="I215" s="4"/>
      <c r="J215" s="4"/>
      <c r="K215" s="24"/>
    </row>
    <row r="216" spans="2:11" x14ac:dyDescent="0.55000000000000004">
      <c r="B216" s="4"/>
      <c r="C216" s="4"/>
      <c r="D216" s="4"/>
      <c r="E216" s="4"/>
      <c r="F216" s="4"/>
      <c r="G216" s="4"/>
      <c r="H216" s="4"/>
      <c r="I216" s="4"/>
      <c r="J216" s="4"/>
      <c r="K216" s="24"/>
    </row>
    <row r="217" spans="2:11" x14ac:dyDescent="0.55000000000000004">
      <c r="B217" s="4"/>
      <c r="C217" s="4"/>
      <c r="D217" s="4"/>
      <c r="E217" s="4"/>
      <c r="F217" s="4"/>
      <c r="G217" s="4"/>
      <c r="H217" s="4"/>
      <c r="I217" s="4"/>
      <c r="J217" s="4"/>
      <c r="K217" s="24"/>
    </row>
    <row r="218" spans="2:11" x14ac:dyDescent="0.55000000000000004">
      <c r="B218" s="4"/>
      <c r="C218" s="4"/>
      <c r="D218" s="4"/>
      <c r="E218" s="4"/>
      <c r="F218" s="4"/>
      <c r="G218" s="4"/>
      <c r="H218" s="4"/>
      <c r="I218" s="4"/>
      <c r="J218" s="4"/>
      <c r="K218" s="24"/>
    </row>
    <row r="219" spans="2:11" x14ac:dyDescent="0.55000000000000004">
      <c r="B219" s="4"/>
      <c r="C219" s="4"/>
      <c r="D219" s="4"/>
      <c r="E219" s="4"/>
      <c r="F219" s="4"/>
      <c r="G219" s="4"/>
      <c r="H219" s="4"/>
      <c r="I219" s="4"/>
      <c r="J219" s="4"/>
      <c r="K219" s="24"/>
    </row>
    <row r="220" spans="2:11" x14ac:dyDescent="0.55000000000000004">
      <c r="B220" s="4"/>
      <c r="C220" s="4"/>
      <c r="D220" s="4"/>
      <c r="E220" s="4"/>
      <c r="F220" s="4"/>
      <c r="G220" s="4"/>
      <c r="H220" s="4"/>
      <c r="I220" s="4"/>
      <c r="J220" s="4"/>
      <c r="K220" s="24"/>
    </row>
    <row r="221" spans="2:11" x14ac:dyDescent="0.55000000000000004">
      <c r="B221" s="4"/>
      <c r="C221" s="4"/>
      <c r="D221" s="4"/>
      <c r="E221" s="4"/>
      <c r="F221" s="4"/>
      <c r="G221" s="4"/>
      <c r="H221" s="4"/>
      <c r="I221" s="4"/>
      <c r="J221" s="4"/>
      <c r="K221" s="24"/>
    </row>
    <row r="222" spans="2:11" x14ac:dyDescent="0.55000000000000004">
      <c r="B222" s="4"/>
      <c r="C222" s="4"/>
      <c r="D222" s="4"/>
      <c r="E222" s="4"/>
      <c r="F222" s="4"/>
      <c r="G222" s="4"/>
      <c r="H222" s="4"/>
      <c r="I222" s="4"/>
      <c r="J222" s="4"/>
      <c r="K222" s="24"/>
    </row>
    <row r="223" spans="2:11" x14ac:dyDescent="0.55000000000000004">
      <c r="B223" s="4"/>
      <c r="C223" s="4"/>
      <c r="D223" s="4"/>
      <c r="E223" s="4"/>
      <c r="F223" s="4"/>
      <c r="G223" s="4"/>
      <c r="H223" s="4"/>
      <c r="I223" s="4"/>
      <c r="J223" s="4"/>
      <c r="K223" s="24"/>
    </row>
    <row r="224" spans="2:11" x14ac:dyDescent="0.55000000000000004">
      <c r="B224" s="4"/>
      <c r="C224" s="4"/>
      <c r="D224" s="4"/>
      <c r="E224" s="4"/>
      <c r="F224" s="4"/>
      <c r="G224" s="4"/>
      <c r="H224" s="4"/>
      <c r="I224" s="4"/>
      <c r="J224" s="4"/>
      <c r="K224" s="24"/>
    </row>
    <row r="225" spans="2:11" x14ac:dyDescent="0.55000000000000004">
      <c r="B225" s="4"/>
      <c r="C225" s="4"/>
      <c r="D225" s="4"/>
      <c r="E225" s="4"/>
      <c r="F225" s="4"/>
      <c r="G225" s="4"/>
      <c r="H225" s="4"/>
      <c r="I225" s="4"/>
      <c r="J225" s="4"/>
      <c r="K225" s="24"/>
    </row>
    <row r="226" spans="2:11" x14ac:dyDescent="0.55000000000000004">
      <c r="B226" s="4"/>
      <c r="C226" s="4"/>
      <c r="D226" s="4"/>
      <c r="E226" s="4"/>
      <c r="F226" s="4"/>
      <c r="G226" s="4"/>
      <c r="H226" s="4"/>
      <c r="I226" s="4"/>
      <c r="J226" s="4"/>
      <c r="K226" s="24"/>
    </row>
    <row r="227" spans="2:11" x14ac:dyDescent="0.55000000000000004">
      <c r="B227" s="4"/>
      <c r="C227" s="4"/>
      <c r="D227" s="4"/>
      <c r="E227" s="4"/>
      <c r="F227" s="4"/>
      <c r="G227" s="4"/>
      <c r="H227" s="4"/>
      <c r="I227" s="4"/>
      <c r="J227" s="4"/>
      <c r="K227" s="24"/>
    </row>
    <row r="228" spans="2:11" x14ac:dyDescent="0.55000000000000004">
      <c r="B228" s="4"/>
      <c r="C228" s="4"/>
      <c r="D228" s="4"/>
      <c r="E228" s="4"/>
      <c r="F228" s="4"/>
      <c r="G228" s="4"/>
      <c r="H228" s="4"/>
      <c r="I228" s="4"/>
      <c r="J228" s="4"/>
      <c r="K228" s="24"/>
    </row>
    <row r="229" spans="2:11" x14ac:dyDescent="0.55000000000000004">
      <c r="B229" s="4"/>
      <c r="C229" s="4"/>
      <c r="D229" s="4"/>
      <c r="E229" s="4"/>
      <c r="F229" s="4"/>
      <c r="G229" s="4"/>
      <c r="H229" s="4"/>
      <c r="I229" s="4"/>
      <c r="J229" s="4"/>
      <c r="K229" s="24"/>
    </row>
    <row r="230" spans="2:11" x14ac:dyDescent="0.55000000000000004">
      <c r="B230" s="4"/>
      <c r="C230" s="4"/>
      <c r="D230" s="4"/>
      <c r="E230" s="4"/>
      <c r="F230" s="4"/>
      <c r="G230" s="4"/>
      <c r="H230" s="4"/>
      <c r="I230" s="4"/>
      <c r="J230" s="4"/>
      <c r="K230" s="24"/>
    </row>
    <row r="231" spans="2:11" x14ac:dyDescent="0.55000000000000004">
      <c r="B231" s="4"/>
      <c r="C231" s="4"/>
      <c r="D231" s="4"/>
      <c r="E231" s="4"/>
      <c r="F231" s="4"/>
      <c r="G231" s="4"/>
      <c r="H231" s="4"/>
      <c r="I231" s="4"/>
      <c r="J231" s="4"/>
      <c r="K231" s="24"/>
    </row>
    <row r="232" spans="2:11" x14ac:dyDescent="0.55000000000000004">
      <c r="B232" s="4"/>
      <c r="C232" s="4"/>
      <c r="D232" s="4"/>
      <c r="E232" s="4"/>
      <c r="F232" s="4"/>
      <c r="G232" s="4"/>
      <c r="H232" s="4"/>
      <c r="I232" s="4"/>
      <c r="J232" s="4"/>
      <c r="K232" s="24"/>
    </row>
    <row r="233" spans="2:11" x14ac:dyDescent="0.55000000000000004">
      <c r="B233" s="4"/>
      <c r="C233" s="4"/>
      <c r="D233" s="4"/>
      <c r="E233" s="4"/>
      <c r="F233" s="4"/>
      <c r="G233" s="4"/>
      <c r="H233" s="4"/>
      <c r="I233" s="4"/>
      <c r="J233" s="4"/>
      <c r="K233" s="24"/>
    </row>
    <row r="234" spans="2:11" x14ac:dyDescent="0.55000000000000004">
      <c r="B234" s="4"/>
      <c r="C234" s="4"/>
      <c r="D234" s="4"/>
      <c r="E234" s="4"/>
      <c r="F234" s="4"/>
      <c r="G234" s="4"/>
      <c r="H234" s="4"/>
      <c r="I234" s="4"/>
      <c r="J234" s="4"/>
      <c r="K234" s="24"/>
    </row>
    <row r="235" spans="2:11" x14ac:dyDescent="0.55000000000000004">
      <c r="B235" s="4"/>
      <c r="C235" s="4"/>
      <c r="D235" s="4"/>
      <c r="E235" s="4"/>
      <c r="F235" s="4"/>
      <c r="G235" s="4"/>
      <c r="H235" s="4"/>
      <c r="I235" s="4"/>
      <c r="J235" s="4"/>
      <c r="K235" s="24"/>
    </row>
    <row r="236" spans="2:11" x14ac:dyDescent="0.55000000000000004">
      <c r="B236" s="4"/>
      <c r="C236" s="4"/>
      <c r="D236" s="4"/>
      <c r="E236" s="4"/>
      <c r="F236" s="4"/>
      <c r="G236" s="4"/>
      <c r="H236" s="4"/>
      <c r="I236" s="4"/>
      <c r="J236" s="4"/>
      <c r="K236" s="24"/>
    </row>
    <row r="237" spans="2:11" x14ac:dyDescent="0.55000000000000004">
      <c r="B237" s="4"/>
      <c r="C237" s="4"/>
      <c r="D237" s="4"/>
      <c r="E237" s="4"/>
      <c r="F237" s="4"/>
      <c r="G237" s="4"/>
      <c r="H237" s="4"/>
      <c r="I237" s="4"/>
      <c r="J237" s="4"/>
      <c r="K237" s="24"/>
    </row>
    <row r="238" spans="2:11" x14ac:dyDescent="0.55000000000000004">
      <c r="B238" s="4"/>
      <c r="C238" s="4"/>
      <c r="D238" s="4"/>
      <c r="E238" s="4"/>
      <c r="F238" s="4"/>
      <c r="G238" s="4"/>
      <c r="H238" s="4"/>
      <c r="I238" s="4"/>
      <c r="J238" s="4"/>
      <c r="K238" s="24"/>
    </row>
    <row r="239" spans="2:11" x14ac:dyDescent="0.55000000000000004">
      <c r="B239" s="4"/>
      <c r="C239" s="4"/>
      <c r="D239" s="4"/>
      <c r="E239" s="4"/>
      <c r="F239" s="4"/>
      <c r="G239" s="4"/>
      <c r="H239" s="4"/>
      <c r="I239" s="4"/>
      <c r="J239" s="4"/>
      <c r="K239" s="24"/>
    </row>
    <row r="240" spans="2:11" x14ac:dyDescent="0.55000000000000004">
      <c r="B240" s="4"/>
      <c r="C240" s="4"/>
      <c r="D240" s="4"/>
      <c r="E240" s="4"/>
      <c r="F240" s="4"/>
      <c r="G240" s="4"/>
      <c r="H240" s="4"/>
      <c r="I240" s="4"/>
      <c r="J240" s="4"/>
      <c r="K240" s="24"/>
    </row>
    <row r="241" spans="2:11" x14ac:dyDescent="0.55000000000000004">
      <c r="B241" s="4"/>
      <c r="C241" s="4"/>
      <c r="D241" s="4"/>
      <c r="E241" s="4"/>
      <c r="F241" s="4"/>
      <c r="G241" s="4"/>
      <c r="H241" s="4"/>
      <c r="I241" s="4"/>
      <c r="J241" s="4"/>
      <c r="K241" s="24"/>
    </row>
    <row r="242" spans="2:11" x14ac:dyDescent="0.55000000000000004">
      <c r="B242" s="4"/>
      <c r="C242" s="4"/>
      <c r="D242" s="4"/>
      <c r="E242" s="4"/>
      <c r="F242" s="4"/>
      <c r="G242" s="4"/>
      <c r="H242" s="4"/>
      <c r="I242" s="4"/>
      <c r="J242" s="4"/>
      <c r="K242" s="24"/>
    </row>
    <row r="243" spans="2:11" x14ac:dyDescent="0.55000000000000004">
      <c r="B243" s="4"/>
      <c r="C243" s="4"/>
      <c r="D243" s="4"/>
      <c r="E243" s="4"/>
      <c r="F243" s="4"/>
      <c r="G243" s="4"/>
      <c r="H243" s="4"/>
      <c r="I243" s="4"/>
      <c r="J243" s="4"/>
      <c r="K243" s="24"/>
    </row>
    <row r="244" spans="2:11" x14ac:dyDescent="0.55000000000000004">
      <c r="B244" s="4"/>
      <c r="C244" s="4"/>
      <c r="D244" s="4"/>
      <c r="E244" s="4"/>
      <c r="F244" s="4"/>
      <c r="G244" s="4"/>
      <c r="H244" s="4"/>
      <c r="I244" s="4"/>
      <c r="J244" s="4"/>
      <c r="K244" s="24"/>
    </row>
    <row r="245" spans="2:11" x14ac:dyDescent="0.55000000000000004">
      <c r="B245" s="4"/>
      <c r="C245" s="4"/>
      <c r="D245" s="4"/>
      <c r="E245" s="4"/>
      <c r="F245" s="4"/>
      <c r="G245" s="4"/>
      <c r="H245" s="4"/>
      <c r="I245" s="4"/>
      <c r="J245" s="4"/>
      <c r="K245" s="24"/>
    </row>
    <row r="246" spans="2:11" x14ac:dyDescent="0.55000000000000004">
      <c r="B246" s="4"/>
      <c r="C246" s="4"/>
      <c r="D246" s="4"/>
      <c r="E246" s="4"/>
      <c r="F246" s="4"/>
      <c r="G246" s="4"/>
      <c r="H246" s="4"/>
      <c r="I246" s="4"/>
      <c r="J246" s="4"/>
      <c r="K246" s="24"/>
    </row>
    <row r="247" spans="2:11" x14ac:dyDescent="0.55000000000000004">
      <c r="B247" s="4"/>
      <c r="C247" s="4"/>
      <c r="D247" s="4"/>
      <c r="E247" s="4"/>
      <c r="F247" s="4"/>
      <c r="G247" s="4"/>
      <c r="H247" s="4"/>
      <c r="I247" s="4"/>
      <c r="J247" s="4"/>
      <c r="K247" s="24"/>
    </row>
    <row r="248" spans="2:11" x14ac:dyDescent="0.55000000000000004">
      <c r="B248" s="4"/>
      <c r="C248" s="4"/>
      <c r="D248" s="4"/>
      <c r="E248" s="4"/>
      <c r="F248" s="4"/>
      <c r="G248" s="4"/>
      <c r="H248" s="4"/>
      <c r="I248" s="4"/>
      <c r="J248" s="4"/>
      <c r="K248" s="24"/>
    </row>
    <row r="249" spans="2:11" x14ac:dyDescent="0.55000000000000004">
      <c r="B249" s="4"/>
      <c r="C249" s="4"/>
      <c r="D249" s="4"/>
      <c r="E249" s="4"/>
      <c r="F249" s="4"/>
      <c r="G249" s="4"/>
      <c r="H249" s="4"/>
      <c r="I249" s="4"/>
      <c r="J249" s="4"/>
      <c r="K249" s="24"/>
    </row>
    <row r="250" spans="2:11" x14ac:dyDescent="0.55000000000000004">
      <c r="B250" s="4"/>
      <c r="C250" s="4"/>
      <c r="D250" s="4"/>
      <c r="E250" s="4"/>
      <c r="F250" s="4"/>
      <c r="G250" s="4"/>
      <c r="H250" s="4"/>
      <c r="I250" s="4"/>
      <c r="J250" s="4"/>
      <c r="K250" s="24"/>
    </row>
    <row r="251" spans="2:11" x14ac:dyDescent="0.55000000000000004">
      <c r="B251" s="4"/>
      <c r="C251" s="4"/>
      <c r="D251" s="4"/>
      <c r="E251" s="4"/>
      <c r="F251" s="4"/>
      <c r="G251" s="4"/>
      <c r="H251" s="4"/>
      <c r="I251" s="4"/>
      <c r="J251" s="4"/>
      <c r="K251" s="24"/>
    </row>
    <row r="252" spans="2:11" x14ac:dyDescent="0.55000000000000004">
      <c r="B252" s="4"/>
      <c r="C252" s="4"/>
      <c r="D252" s="4"/>
      <c r="E252" s="4"/>
      <c r="F252" s="4"/>
      <c r="G252" s="4"/>
      <c r="H252" s="4"/>
      <c r="I252" s="4"/>
      <c r="J252" s="4"/>
      <c r="K252" s="24"/>
    </row>
    <row r="253" spans="2:11" x14ac:dyDescent="0.55000000000000004">
      <c r="B253" s="4"/>
      <c r="C253" s="4"/>
      <c r="D253" s="4"/>
      <c r="E253" s="4"/>
      <c r="F253" s="4"/>
      <c r="G253" s="4"/>
      <c r="H253" s="4"/>
      <c r="I253" s="4"/>
      <c r="J253" s="4"/>
      <c r="K253" s="24"/>
    </row>
    <row r="254" spans="2:11" x14ac:dyDescent="0.55000000000000004">
      <c r="B254" s="4"/>
      <c r="C254" s="4"/>
      <c r="D254" s="4"/>
      <c r="E254" s="4"/>
      <c r="F254" s="4"/>
      <c r="G254" s="4"/>
      <c r="H254" s="4"/>
      <c r="I254" s="4"/>
      <c r="J254" s="4"/>
      <c r="K254" s="24"/>
    </row>
    <row r="255" spans="2:11" x14ac:dyDescent="0.55000000000000004">
      <c r="B255" s="4"/>
      <c r="C255" s="4"/>
      <c r="D255" s="4"/>
      <c r="E255" s="4"/>
      <c r="F255" s="4"/>
      <c r="G255" s="4"/>
      <c r="H255" s="4"/>
      <c r="I255" s="4"/>
      <c r="J255" s="4"/>
      <c r="K255" s="24"/>
    </row>
    <row r="256" spans="2:11" x14ac:dyDescent="0.55000000000000004">
      <c r="B256" s="4"/>
      <c r="C256" s="4"/>
      <c r="D256" s="4"/>
      <c r="E256" s="4"/>
      <c r="F256" s="4"/>
      <c r="G256" s="4"/>
      <c r="H256" s="4"/>
      <c r="I256" s="4"/>
      <c r="J256" s="4"/>
      <c r="K256" s="24"/>
    </row>
    <row r="257" spans="2:11" x14ac:dyDescent="0.55000000000000004">
      <c r="B257" s="4"/>
      <c r="C257" s="4"/>
      <c r="D257" s="4"/>
      <c r="E257" s="4"/>
      <c r="F257" s="4"/>
      <c r="G257" s="4"/>
      <c r="H257" s="4"/>
      <c r="I257" s="4"/>
      <c r="J257" s="4"/>
      <c r="K257" s="24"/>
    </row>
    <row r="258" spans="2:11" x14ac:dyDescent="0.55000000000000004">
      <c r="B258" s="4"/>
      <c r="C258" s="4"/>
      <c r="D258" s="4"/>
      <c r="E258" s="4"/>
      <c r="F258" s="4"/>
      <c r="G258" s="4"/>
      <c r="H258" s="4"/>
      <c r="I258" s="4"/>
      <c r="J258" s="4"/>
      <c r="K258" s="24"/>
    </row>
    <row r="259" spans="2:11" x14ac:dyDescent="0.55000000000000004">
      <c r="B259" s="4"/>
      <c r="C259" s="4"/>
      <c r="D259" s="4"/>
      <c r="E259" s="4"/>
      <c r="F259" s="4"/>
      <c r="G259" s="4"/>
      <c r="H259" s="4"/>
      <c r="I259" s="4"/>
      <c r="J259" s="4"/>
      <c r="K259" s="24"/>
    </row>
    <row r="260" spans="2:11" x14ac:dyDescent="0.55000000000000004">
      <c r="B260" s="4"/>
      <c r="C260" s="4"/>
      <c r="D260" s="4"/>
      <c r="E260" s="4"/>
      <c r="F260" s="4"/>
      <c r="G260" s="4"/>
      <c r="H260" s="4"/>
      <c r="I260" s="4"/>
      <c r="J260" s="4"/>
      <c r="K260" s="24"/>
    </row>
    <row r="261" spans="2:11" x14ac:dyDescent="0.55000000000000004">
      <c r="B261" s="4"/>
      <c r="C261" s="4"/>
      <c r="D261" s="4"/>
      <c r="E261" s="4"/>
      <c r="F261" s="4"/>
      <c r="G261" s="4"/>
      <c r="H261" s="4"/>
      <c r="I261" s="4"/>
      <c r="J261" s="4"/>
      <c r="K261" s="24"/>
    </row>
    <row r="262" spans="2:11" x14ac:dyDescent="0.55000000000000004">
      <c r="B262" s="4"/>
      <c r="C262" s="4"/>
      <c r="D262" s="4"/>
      <c r="E262" s="4"/>
      <c r="F262" s="4"/>
      <c r="G262" s="4"/>
      <c r="H262" s="4"/>
      <c r="I262" s="4"/>
      <c r="J262" s="4"/>
      <c r="K262" s="24"/>
    </row>
    <row r="263" spans="2:11" x14ac:dyDescent="0.55000000000000004">
      <c r="B263" s="4"/>
      <c r="C263" s="4"/>
      <c r="D263" s="4"/>
      <c r="E263" s="4"/>
      <c r="F263" s="4"/>
      <c r="G263" s="4"/>
      <c r="H263" s="4"/>
      <c r="I263" s="4"/>
      <c r="J263" s="4"/>
      <c r="K263" s="24"/>
    </row>
    <row r="264" spans="2:11" x14ac:dyDescent="0.55000000000000004">
      <c r="B264" s="4"/>
      <c r="C264" s="4"/>
      <c r="D264" s="4"/>
      <c r="E264" s="4"/>
      <c r="F264" s="4"/>
      <c r="G264" s="4"/>
      <c r="H264" s="4"/>
      <c r="I264" s="4"/>
      <c r="J264" s="4"/>
      <c r="K264" s="24"/>
    </row>
    <row r="265" spans="2:11" x14ac:dyDescent="0.55000000000000004">
      <c r="B265" s="4"/>
      <c r="C265" s="4"/>
      <c r="D265" s="4"/>
      <c r="E265" s="4"/>
      <c r="F265" s="4"/>
      <c r="G265" s="4"/>
      <c r="H265" s="4"/>
      <c r="I265" s="4"/>
      <c r="J265" s="4"/>
      <c r="K265" s="24"/>
    </row>
    <row r="266" spans="2:11" x14ac:dyDescent="0.55000000000000004">
      <c r="B266" s="4"/>
      <c r="C266" s="4"/>
      <c r="D266" s="4"/>
      <c r="E266" s="4"/>
      <c r="F266" s="4"/>
      <c r="G266" s="4"/>
      <c r="H266" s="4"/>
      <c r="I266" s="4"/>
      <c r="J266" s="4"/>
      <c r="K266" s="24"/>
    </row>
    <row r="267" spans="2:11" x14ac:dyDescent="0.55000000000000004">
      <c r="B267" s="4"/>
      <c r="C267" s="4"/>
      <c r="D267" s="4"/>
      <c r="E267" s="4"/>
      <c r="F267" s="4"/>
      <c r="G267" s="4"/>
      <c r="H267" s="4"/>
      <c r="I267" s="4"/>
      <c r="J267" s="4"/>
      <c r="K267" s="24"/>
    </row>
    <row r="268" spans="2:11" x14ac:dyDescent="0.55000000000000004">
      <c r="B268" s="4"/>
      <c r="C268" s="4"/>
      <c r="D268" s="4"/>
      <c r="E268" s="4"/>
      <c r="F268" s="4"/>
      <c r="G268" s="4"/>
      <c r="H268" s="4"/>
      <c r="I268" s="4"/>
      <c r="J268" s="4"/>
      <c r="K268" s="24"/>
    </row>
    <row r="269" spans="2:11" x14ac:dyDescent="0.55000000000000004">
      <c r="B269" s="4"/>
      <c r="C269" s="4"/>
      <c r="D269" s="4"/>
      <c r="E269" s="4"/>
      <c r="F269" s="4"/>
      <c r="G269" s="4"/>
      <c r="H269" s="4"/>
      <c r="I269" s="4"/>
      <c r="J269" s="4"/>
      <c r="K269" s="24"/>
    </row>
    <row r="270" spans="2:11" x14ac:dyDescent="0.55000000000000004">
      <c r="B270" s="4"/>
      <c r="C270" s="4"/>
      <c r="D270" s="4"/>
      <c r="E270" s="4"/>
      <c r="F270" s="4"/>
      <c r="G270" s="4"/>
      <c r="H270" s="4"/>
      <c r="I270" s="4"/>
      <c r="J270" s="4"/>
      <c r="K270" s="24"/>
    </row>
    <row r="271" spans="2:11" x14ac:dyDescent="0.55000000000000004">
      <c r="B271" s="4"/>
      <c r="C271" s="4"/>
      <c r="D271" s="4"/>
      <c r="E271" s="4"/>
      <c r="F271" s="4"/>
      <c r="G271" s="4"/>
      <c r="H271" s="4"/>
      <c r="I271" s="4"/>
      <c r="J271" s="4"/>
      <c r="K271" s="24"/>
    </row>
    <row r="272" spans="2:11" x14ac:dyDescent="0.55000000000000004">
      <c r="B272" s="4"/>
      <c r="C272" s="4"/>
      <c r="D272" s="4"/>
      <c r="E272" s="4"/>
      <c r="F272" s="4"/>
      <c r="G272" s="4"/>
      <c r="H272" s="4"/>
      <c r="I272" s="4"/>
      <c r="J272" s="4"/>
      <c r="K272" s="24"/>
    </row>
    <row r="273" spans="2:11" x14ac:dyDescent="0.55000000000000004">
      <c r="B273" s="4"/>
      <c r="C273" s="4"/>
      <c r="D273" s="4"/>
      <c r="E273" s="4"/>
      <c r="F273" s="4"/>
      <c r="G273" s="4"/>
      <c r="H273" s="4"/>
      <c r="I273" s="4"/>
      <c r="J273" s="4"/>
      <c r="K273" s="24"/>
    </row>
    <row r="274" spans="2:11" x14ac:dyDescent="0.55000000000000004">
      <c r="B274" s="4"/>
      <c r="C274" s="4"/>
      <c r="D274" s="4"/>
      <c r="E274" s="4"/>
      <c r="F274" s="4"/>
      <c r="G274" s="4"/>
      <c r="H274" s="4"/>
      <c r="I274" s="4"/>
      <c r="J274" s="4"/>
      <c r="K274" s="24"/>
    </row>
    <row r="275" spans="2:11" x14ac:dyDescent="0.55000000000000004">
      <c r="B275" s="4"/>
      <c r="C275" s="4"/>
      <c r="D275" s="4"/>
      <c r="E275" s="4"/>
      <c r="F275" s="4"/>
      <c r="G275" s="4"/>
      <c r="H275" s="4"/>
      <c r="I275" s="4"/>
      <c r="J275" s="4"/>
      <c r="K275" s="24"/>
    </row>
    <row r="276" spans="2:11" x14ac:dyDescent="0.55000000000000004">
      <c r="B276" s="4"/>
      <c r="C276" s="4"/>
      <c r="D276" s="4"/>
      <c r="E276" s="4"/>
      <c r="F276" s="4"/>
      <c r="G276" s="4"/>
      <c r="H276" s="4"/>
      <c r="I276" s="4"/>
      <c r="J276" s="4"/>
      <c r="K276" s="24"/>
    </row>
    <row r="277" spans="2:11" x14ac:dyDescent="0.55000000000000004">
      <c r="B277" s="4"/>
      <c r="C277" s="4"/>
      <c r="D277" s="4"/>
      <c r="E277" s="4"/>
      <c r="F277" s="4"/>
      <c r="G277" s="4"/>
      <c r="H277" s="4"/>
      <c r="I277" s="4"/>
      <c r="J277" s="4"/>
      <c r="K277" s="24"/>
    </row>
    <row r="278" spans="2:11" x14ac:dyDescent="0.55000000000000004">
      <c r="B278" s="4"/>
      <c r="C278" s="4"/>
      <c r="D278" s="4"/>
      <c r="E278" s="4"/>
      <c r="F278" s="4"/>
      <c r="G278" s="4"/>
      <c r="H278" s="4"/>
      <c r="I278" s="4"/>
      <c r="J278" s="4"/>
      <c r="K278" s="24"/>
    </row>
    <row r="279" spans="2:11" x14ac:dyDescent="0.55000000000000004">
      <c r="B279" s="4"/>
      <c r="C279" s="4"/>
      <c r="D279" s="4"/>
      <c r="E279" s="4"/>
      <c r="F279" s="4"/>
      <c r="G279" s="4"/>
      <c r="H279" s="4"/>
      <c r="I279" s="4"/>
      <c r="J279" s="4"/>
      <c r="K279" s="24"/>
    </row>
    <row r="280" spans="2:11" x14ac:dyDescent="0.55000000000000004">
      <c r="B280" s="4"/>
      <c r="C280" s="4"/>
      <c r="D280" s="4"/>
      <c r="E280" s="4"/>
      <c r="F280" s="4"/>
      <c r="G280" s="4"/>
      <c r="H280" s="4"/>
      <c r="I280" s="4"/>
      <c r="J280" s="4"/>
      <c r="K280" s="24"/>
    </row>
    <row r="281" spans="2:11" x14ac:dyDescent="0.55000000000000004">
      <c r="B281" s="4"/>
      <c r="C281" s="4"/>
      <c r="D281" s="4"/>
      <c r="E281" s="4"/>
      <c r="F281" s="4"/>
      <c r="G281" s="4"/>
      <c r="H281" s="4"/>
      <c r="I281" s="4"/>
      <c r="J281" s="4"/>
      <c r="K281" s="24"/>
    </row>
    <row r="282" spans="2:11" x14ac:dyDescent="0.55000000000000004">
      <c r="B282" s="4"/>
      <c r="C282" s="4"/>
      <c r="D282" s="4"/>
      <c r="E282" s="4"/>
      <c r="F282" s="4"/>
      <c r="G282" s="4"/>
      <c r="H282" s="4"/>
      <c r="I282" s="4"/>
      <c r="J282" s="4"/>
      <c r="K282" s="24"/>
    </row>
    <row r="283" spans="2:11" x14ac:dyDescent="0.55000000000000004">
      <c r="B283" s="4"/>
      <c r="C283" s="4"/>
      <c r="D283" s="4"/>
      <c r="E283" s="4"/>
      <c r="F283" s="4"/>
      <c r="G283" s="4"/>
      <c r="H283" s="4"/>
      <c r="I283" s="4"/>
      <c r="J283" s="4"/>
      <c r="K283" s="24"/>
    </row>
    <row r="284" spans="2:11" x14ac:dyDescent="0.55000000000000004">
      <c r="B284" s="4"/>
      <c r="C284" s="4"/>
      <c r="D284" s="4"/>
      <c r="E284" s="4"/>
      <c r="F284" s="4"/>
      <c r="G284" s="4"/>
      <c r="H284" s="4"/>
      <c r="I284" s="4"/>
      <c r="J284" s="4"/>
      <c r="K284" s="24"/>
    </row>
    <row r="285" spans="2:11" x14ac:dyDescent="0.55000000000000004">
      <c r="B285" s="4"/>
      <c r="C285" s="4"/>
      <c r="D285" s="4"/>
      <c r="E285" s="4"/>
      <c r="F285" s="4"/>
      <c r="G285" s="4"/>
      <c r="H285" s="4"/>
      <c r="I285" s="4"/>
      <c r="J285" s="4"/>
      <c r="K285" s="24"/>
    </row>
    <row r="286" spans="2:11" x14ac:dyDescent="0.55000000000000004">
      <c r="B286" s="4"/>
      <c r="C286" s="4"/>
      <c r="D286" s="4"/>
      <c r="E286" s="4"/>
      <c r="F286" s="4"/>
      <c r="G286" s="4"/>
      <c r="H286" s="4"/>
      <c r="I286" s="4"/>
      <c r="J286" s="4"/>
      <c r="K286" s="24"/>
    </row>
    <row r="287" spans="2:11" x14ac:dyDescent="0.55000000000000004">
      <c r="B287" s="4"/>
      <c r="C287" s="4"/>
      <c r="D287" s="4"/>
      <c r="E287" s="4"/>
      <c r="F287" s="4"/>
      <c r="G287" s="4"/>
      <c r="H287" s="4"/>
      <c r="I287" s="4"/>
      <c r="J287" s="4"/>
      <c r="K287" s="24"/>
    </row>
    <row r="288" spans="2:11" x14ac:dyDescent="0.55000000000000004">
      <c r="B288" s="4"/>
      <c r="C288" s="4"/>
      <c r="D288" s="4"/>
      <c r="E288" s="4"/>
      <c r="F288" s="4"/>
      <c r="G288" s="4"/>
      <c r="H288" s="4"/>
      <c r="I288" s="4"/>
      <c r="J288" s="4"/>
      <c r="K288" s="24"/>
    </row>
    <row r="289" spans="2:11" x14ac:dyDescent="0.55000000000000004">
      <c r="B289" s="4"/>
      <c r="C289" s="4"/>
      <c r="D289" s="4"/>
      <c r="E289" s="4"/>
      <c r="F289" s="4"/>
      <c r="G289" s="4"/>
      <c r="H289" s="4"/>
      <c r="I289" s="4"/>
      <c r="J289" s="4"/>
      <c r="K289" s="24"/>
    </row>
    <row r="290" spans="2:11" x14ac:dyDescent="0.55000000000000004">
      <c r="B290" s="4"/>
      <c r="C290" s="4"/>
      <c r="D290" s="4"/>
      <c r="E290" s="4"/>
      <c r="F290" s="4"/>
      <c r="G290" s="4"/>
      <c r="H290" s="4"/>
      <c r="I290" s="4"/>
      <c r="J290" s="4"/>
      <c r="K290" s="24"/>
    </row>
    <row r="291" spans="2:11" x14ac:dyDescent="0.55000000000000004">
      <c r="B291" s="4"/>
      <c r="C291" s="4"/>
      <c r="D291" s="4"/>
      <c r="E291" s="4"/>
      <c r="F291" s="4"/>
      <c r="G291" s="4"/>
      <c r="H291" s="4"/>
      <c r="I291" s="4"/>
      <c r="J291" s="4"/>
      <c r="K291" s="24"/>
    </row>
    <row r="292" spans="2:11" x14ac:dyDescent="0.55000000000000004">
      <c r="B292" s="4"/>
      <c r="C292" s="4"/>
      <c r="D292" s="4"/>
      <c r="E292" s="4"/>
      <c r="F292" s="4"/>
      <c r="G292" s="4"/>
      <c r="H292" s="4"/>
      <c r="I292" s="4"/>
      <c r="J292" s="4"/>
      <c r="K292" s="24"/>
    </row>
    <row r="293" spans="2:11" x14ac:dyDescent="0.55000000000000004">
      <c r="B293" s="4"/>
      <c r="C293" s="4"/>
      <c r="D293" s="4"/>
      <c r="E293" s="4"/>
      <c r="F293" s="4"/>
      <c r="G293" s="4"/>
      <c r="H293" s="4"/>
      <c r="I293" s="4"/>
      <c r="J293" s="4"/>
      <c r="K293" s="24"/>
    </row>
    <row r="294" spans="2:11" x14ac:dyDescent="0.55000000000000004">
      <c r="B294" s="4"/>
      <c r="C294" s="4"/>
      <c r="D294" s="4"/>
      <c r="E294" s="4"/>
      <c r="F294" s="4"/>
      <c r="G294" s="4"/>
      <c r="H294" s="4"/>
      <c r="I294" s="4"/>
      <c r="J294" s="4"/>
      <c r="K294" s="24"/>
    </row>
    <row r="295" spans="2:11" x14ac:dyDescent="0.55000000000000004">
      <c r="B295" s="4"/>
      <c r="C295" s="4"/>
      <c r="D295" s="4"/>
      <c r="E295" s="4"/>
      <c r="F295" s="4"/>
      <c r="G295" s="4"/>
      <c r="H295" s="4"/>
      <c r="I295" s="4"/>
      <c r="J295" s="4"/>
      <c r="K295" s="24"/>
    </row>
    <row r="296" spans="2:11" x14ac:dyDescent="0.55000000000000004">
      <c r="B296" s="4"/>
      <c r="C296" s="4"/>
      <c r="D296" s="4"/>
      <c r="E296" s="4"/>
      <c r="F296" s="4"/>
      <c r="G296" s="4"/>
      <c r="H296" s="4"/>
      <c r="I296" s="4"/>
      <c r="J296" s="4"/>
      <c r="K296" s="24"/>
    </row>
    <row r="297" spans="2:11" x14ac:dyDescent="0.55000000000000004">
      <c r="B297" s="4"/>
      <c r="C297" s="4"/>
      <c r="D297" s="4"/>
      <c r="E297" s="4"/>
      <c r="F297" s="4"/>
      <c r="G297" s="4"/>
      <c r="H297" s="4"/>
      <c r="I297" s="4"/>
      <c r="J297" s="4"/>
      <c r="K297" s="24"/>
    </row>
    <row r="298" spans="2:11" x14ac:dyDescent="0.55000000000000004">
      <c r="B298" s="4"/>
      <c r="C298" s="4"/>
      <c r="D298" s="4"/>
      <c r="E298" s="4"/>
      <c r="F298" s="4"/>
      <c r="G298" s="4"/>
      <c r="H298" s="4"/>
      <c r="I298" s="4"/>
      <c r="J298" s="4"/>
      <c r="K298" s="24"/>
    </row>
    <row r="299" spans="2:11" x14ac:dyDescent="0.55000000000000004">
      <c r="B299" s="4"/>
      <c r="C299" s="4"/>
      <c r="D299" s="4"/>
      <c r="E299" s="4"/>
      <c r="F299" s="4"/>
      <c r="G299" s="4"/>
      <c r="H299" s="4"/>
      <c r="I299" s="4"/>
      <c r="J299" s="4"/>
      <c r="K299" s="24"/>
    </row>
    <row r="300" spans="2:11" x14ac:dyDescent="0.55000000000000004">
      <c r="B300" s="4"/>
      <c r="C300" s="4"/>
      <c r="D300" s="4"/>
      <c r="E300" s="4"/>
      <c r="F300" s="4"/>
      <c r="G300" s="4"/>
      <c r="H300" s="4"/>
      <c r="I300" s="4"/>
      <c r="J300" s="4"/>
      <c r="K300" s="24"/>
    </row>
    <row r="301" spans="2:11" x14ac:dyDescent="0.55000000000000004">
      <c r="B301" s="4"/>
      <c r="C301" s="4"/>
      <c r="D301" s="4"/>
      <c r="E301" s="4"/>
      <c r="F301" s="4"/>
      <c r="G301" s="4"/>
      <c r="H301" s="4"/>
      <c r="I301" s="73"/>
      <c r="J301" s="4"/>
      <c r="K301" s="24"/>
    </row>
    <row r="302" spans="2:11" x14ac:dyDescent="0.55000000000000004">
      <c r="B302" s="4"/>
      <c r="C302" s="4"/>
      <c r="D302" s="4"/>
      <c r="E302" s="4"/>
      <c r="F302" s="4"/>
      <c r="G302" s="4"/>
      <c r="H302" s="4"/>
      <c r="I302" s="4"/>
      <c r="J302" s="4"/>
      <c r="K302" s="24"/>
    </row>
    <row r="303" spans="2:11" x14ac:dyDescent="0.55000000000000004">
      <c r="B303" s="4"/>
      <c r="C303" s="4"/>
      <c r="D303" s="4"/>
      <c r="E303" s="4"/>
      <c r="F303" s="4"/>
      <c r="G303" s="4"/>
      <c r="H303" s="4"/>
      <c r="I303" s="4"/>
      <c r="J303" s="4"/>
      <c r="K303" s="24"/>
    </row>
    <row r="304" spans="2:11" x14ac:dyDescent="0.55000000000000004">
      <c r="B304" s="4"/>
      <c r="C304" s="4"/>
      <c r="D304" s="4"/>
      <c r="E304" s="4"/>
      <c r="F304" s="4"/>
      <c r="G304" s="4"/>
      <c r="H304" s="4"/>
      <c r="I304" s="4"/>
      <c r="J304" s="4"/>
      <c r="K304" s="24"/>
    </row>
    <row r="305" spans="2:11" x14ac:dyDescent="0.55000000000000004">
      <c r="B305" s="4"/>
      <c r="C305" s="4"/>
      <c r="D305" s="4"/>
      <c r="E305" s="4"/>
      <c r="F305" s="4"/>
      <c r="G305" s="4"/>
      <c r="H305" s="4"/>
      <c r="I305" s="4"/>
      <c r="J305" s="4"/>
      <c r="K305" s="24"/>
    </row>
    <row r="306" spans="2:11" x14ac:dyDescent="0.55000000000000004">
      <c r="B306" s="4"/>
      <c r="C306" s="4"/>
      <c r="D306" s="4"/>
      <c r="E306" s="4"/>
      <c r="F306" s="4"/>
      <c r="G306" s="4"/>
      <c r="H306" s="4"/>
      <c r="I306" s="4"/>
      <c r="J306" s="4"/>
      <c r="K306" s="24"/>
    </row>
    <row r="307" spans="2:11" x14ac:dyDescent="0.55000000000000004">
      <c r="B307" s="4"/>
      <c r="C307" s="4"/>
      <c r="D307" s="4"/>
      <c r="E307" s="4"/>
      <c r="F307" s="4"/>
      <c r="G307" s="4"/>
      <c r="H307" s="4"/>
      <c r="I307" s="4"/>
      <c r="J307" s="4"/>
      <c r="K307" s="24"/>
    </row>
    <row r="308" spans="2:11" x14ac:dyDescent="0.55000000000000004">
      <c r="B308" s="4"/>
      <c r="C308" s="4"/>
      <c r="D308" s="4"/>
      <c r="E308" s="4"/>
      <c r="F308" s="4"/>
      <c r="G308" s="4"/>
      <c r="H308" s="4"/>
      <c r="I308" s="4"/>
      <c r="J308" s="4"/>
      <c r="K308" s="24"/>
    </row>
    <row r="309" spans="2:11" x14ac:dyDescent="0.55000000000000004">
      <c r="B309" s="4"/>
      <c r="C309" s="4"/>
      <c r="D309" s="4"/>
      <c r="E309" s="4"/>
      <c r="F309" s="4"/>
      <c r="G309" s="4"/>
      <c r="H309" s="4"/>
      <c r="I309" s="4"/>
      <c r="J309" s="4"/>
      <c r="K309" s="24"/>
    </row>
    <row r="310" spans="2:11" x14ac:dyDescent="0.55000000000000004">
      <c r="B310" s="4"/>
      <c r="C310" s="4"/>
      <c r="D310" s="4"/>
      <c r="E310" s="4"/>
      <c r="F310" s="4"/>
      <c r="G310" s="4"/>
      <c r="H310" s="4"/>
      <c r="I310" s="4"/>
      <c r="J310" s="4"/>
      <c r="K310" s="24"/>
    </row>
    <row r="311" spans="2:11" x14ac:dyDescent="0.55000000000000004">
      <c r="B311" s="4"/>
      <c r="C311" s="4"/>
      <c r="D311" s="4"/>
      <c r="E311" s="4"/>
      <c r="F311" s="4"/>
      <c r="G311" s="4"/>
      <c r="H311" s="4"/>
      <c r="I311" s="4"/>
      <c r="J311" s="4"/>
      <c r="K311" s="24"/>
    </row>
    <row r="312" spans="2:11" x14ac:dyDescent="0.55000000000000004">
      <c r="B312" s="4"/>
      <c r="C312" s="4"/>
      <c r="D312" s="4"/>
      <c r="E312" s="4"/>
      <c r="F312" s="4"/>
      <c r="G312" s="4"/>
      <c r="H312" s="4"/>
      <c r="I312" s="4"/>
      <c r="J312" s="4"/>
      <c r="K312" s="24"/>
    </row>
    <row r="313" spans="2:11" x14ac:dyDescent="0.55000000000000004">
      <c r="B313" s="4"/>
      <c r="C313" s="4"/>
      <c r="D313" s="4"/>
      <c r="E313" s="4"/>
      <c r="F313" s="4"/>
      <c r="G313" s="4"/>
      <c r="H313" s="4"/>
      <c r="I313" s="4"/>
      <c r="J313" s="4"/>
      <c r="K313" s="24"/>
    </row>
    <row r="314" spans="2:11" x14ac:dyDescent="0.55000000000000004">
      <c r="B314" s="4"/>
      <c r="C314" s="4"/>
      <c r="D314" s="4"/>
      <c r="E314" s="4"/>
      <c r="F314" s="4"/>
      <c r="G314" s="4"/>
      <c r="H314" s="4"/>
      <c r="I314" s="4"/>
      <c r="J314" s="4"/>
      <c r="K314" s="24"/>
    </row>
    <row r="315" spans="2:11" x14ac:dyDescent="0.55000000000000004">
      <c r="B315" s="4"/>
      <c r="C315" s="4"/>
      <c r="D315" s="4"/>
      <c r="E315" s="4"/>
      <c r="F315" s="4"/>
      <c r="G315" s="4"/>
      <c r="H315" s="4"/>
      <c r="I315" s="4"/>
      <c r="J315" s="4"/>
      <c r="K315" s="24"/>
    </row>
    <row r="316" spans="2:11" x14ac:dyDescent="0.55000000000000004">
      <c r="B316" s="4"/>
      <c r="C316" s="4"/>
      <c r="D316" s="4"/>
      <c r="E316" s="4"/>
      <c r="F316" s="4"/>
      <c r="G316" s="4"/>
      <c r="H316" s="4"/>
      <c r="I316" s="4"/>
      <c r="J316" s="4"/>
      <c r="K316" s="24"/>
    </row>
    <row r="317" spans="2:11" x14ac:dyDescent="0.55000000000000004">
      <c r="B317" s="4"/>
      <c r="C317" s="4"/>
      <c r="D317" s="4"/>
      <c r="E317" s="4"/>
      <c r="F317" s="4"/>
      <c r="G317" s="4"/>
      <c r="H317" s="4"/>
      <c r="I317" s="4"/>
      <c r="J317" s="4"/>
      <c r="K317" s="24"/>
    </row>
    <row r="318" spans="2:11" x14ac:dyDescent="0.55000000000000004">
      <c r="B318" s="4"/>
      <c r="C318" s="4"/>
      <c r="D318" s="4"/>
      <c r="E318" s="4"/>
      <c r="F318" s="4"/>
      <c r="G318" s="4"/>
      <c r="H318" s="4"/>
      <c r="I318" s="4"/>
      <c r="J318" s="4"/>
      <c r="K318" s="24"/>
    </row>
    <row r="319" spans="2:11" x14ac:dyDescent="0.55000000000000004">
      <c r="B319" s="4"/>
      <c r="C319" s="4"/>
      <c r="D319" s="4"/>
      <c r="E319" s="4"/>
      <c r="F319" s="4"/>
      <c r="G319" s="4"/>
      <c r="H319" s="4"/>
      <c r="I319" s="4"/>
      <c r="J319" s="4"/>
      <c r="K319" s="24"/>
    </row>
    <row r="320" spans="2:11" x14ac:dyDescent="0.55000000000000004">
      <c r="B320" s="4"/>
      <c r="C320" s="4"/>
      <c r="D320" s="4"/>
      <c r="E320" s="4"/>
      <c r="F320" s="4"/>
      <c r="G320" s="4"/>
      <c r="H320" s="4"/>
      <c r="I320" s="4"/>
      <c r="J320" s="4"/>
      <c r="K320" s="24"/>
    </row>
    <row r="321" spans="2:11" x14ac:dyDescent="0.55000000000000004">
      <c r="B321" s="4"/>
      <c r="C321" s="4"/>
      <c r="D321" s="4"/>
      <c r="E321" s="4"/>
      <c r="F321" s="4"/>
      <c r="G321" s="4"/>
      <c r="H321" s="4"/>
      <c r="I321" s="4"/>
      <c r="J321" s="4"/>
      <c r="K321" s="24"/>
    </row>
    <row r="322" spans="2:11" x14ac:dyDescent="0.55000000000000004">
      <c r="B322" s="4"/>
      <c r="C322" s="4"/>
      <c r="D322" s="4"/>
      <c r="E322" s="4"/>
      <c r="F322" s="4"/>
      <c r="G322" s="4"/>
      <c r="H322" s="4"/>
      <c r="I322" s="4"/>
      <c r="J322" s="4"/>
      <c r="K322" s="24"/>
    </row>
    <row r="323" spans="2:11" x14ac:dyDescent="0.55000000000000004">
      <c r="B323" s="4"/>
      <c r="C323" s="4"/>
      <c r="D323" s="4"/>
      <c r="E323" s="4"/>
      <c r="F323" s="4"/>
      <c r="G323" s="4"/>
      <c r="H323" s="4"/>
      <c r="I323" s="4"/>
      <c r="J323" s="4"/>
      <c r="K323" s="24"/>
    </row>
    <row r="324" spans="2:11" x14ac:dyDescent="0.55000000000000004">
      <c r="B324" s="4"/>
      <c r="C324" s="4"/>
      <c r="D324" s="4"/>
      <c r="E324" s="4"/>
      <c r="F324" s="4"/>
      <c r="G324" s="4"/>
      <c r="H324" s="4"/>
      <c r="I324" s="4"/>
      <c r="J324" s="4"/>
      <c r="K324" s="24"/>
    </row>
    <row r="325" spans="2:11" x14ac:dyDescent="0.55000000000000004">
      <c r="B325" s="4"/>
      <c r="C325" s="4"/>
      <c r="D325" s="4"/>
      <c r="E325" s="4"/>
      <c r="F325" s="4"/>
      <c r="G325" s="4"/>
      <c r="H325" s="4"/>
      <c r="I325" s="4"/>
      <c r="J325" s="4"/>
      <c r="K325" s="24"/>
    </row>
    <row r="326" spans="2:11" x14ac:dyDescent="0.55000000000000004">
      <c r="B326" s="4"/>
      <c r="C326" s="4"/>
      <c r="D326" s="4"/>
      <c r="E326" s="4"/>
      <c r="F326" s="4"/>
      <c r="G326" s="4"/>
      <c r="H326" s="4"/>
      <c r="I326" s="4"/>
      <c r="J326" s="4"/>
      <c r="K326" s="24"/>
    </row>
    <row r="327" spans="2:11" x14ac:dyDescent="0.55000000000000004">
      <c r="B327" s="4"/>
      <c r="C327" s="4"/>
      <c r="D327" s="4"/>
      <c r="E327" s="4"/>
      <c r="F327" s="4"/>
      <c r="G327" s="4"/>
      <c r="H327" s="4"/>
      <c r="I327" s="4"/>
      <c r="J327" s="4"/>
      <c r="K327" s="24"/>
    </row>
    <row r="328" spans="2:11" x14ac:dyDescent="0.55000000000000004">
      <c r="B328" s="4"/>
      <c r="C328" s="4"/>
      <c r="D328" s="4"/>
      <c r="E328" s="4"/>
      <c r="F328" s="4"/>
      <c r="G328" s="4"/>
      <c r="H328" s="4"/>
      <c r="I328" s="4"/>
      <c r="J328" s="4"/>
      <c r="K328" s="24"/>
    </row>
    <row r="329" spans="2:11" x14ac:dyDescent="0.55000000000000004">
      <c r="B329" s="4"/>
      <c r="C329" s="4"/>
      <c r="D329" s="4"/>
      <c r="E329" s="4"/>
      <c r="F329" s="4"/>
      <c r="G329" s="4"/>
      <c r="H329" s="4"/>
      <c r="I329" s="4"/>
      <c r="J329" s="4"/>
      <c r="K329" s="24"/>
    </row>
    <row r="330" spans="2:11" x14ac:dyDescent="0.55000000000000004">
      <c r="B330" s="4"/>
      <c r="C330" s="4"/>
      <c r="D330" s="4"/>
      <c r="E330" s="4"/>
      <c r="F330" s="4"/>
      <c r="G330" s="4"/>
      <c r="H330" s="4"/>
      <c r="I330" s="4"/>
      <c r="J330" s="4"/>
      <c r="K330" s="24"/>
    </row>
    <row r="331" spans="2:11" x14ac:dyDescent="0.55000000000000004">
      <c r="B331" s="4"/>
      <c r="C331" s="4"/>
      <c r="D331" s="4"/>
      <c r="E331" s="4"/>
      <c r="F331" s="4"/>
      <c r="G331" s="4"/>
      <c r="H331" s="4"/>
      <c r="I331" s="4"/>
      <c r="J331" s="4"/>
      <c r="K331" s="24"/>
    </row>
    <row r="332" spans="2:11" x14ac:dyDescent="0.55000000000000004">
      <c r="B332" s="4"/>
      <c r="C332" s="4"/>
      <c r="D332" s="4"/>
      <c r="E332" s="4"/>
      <c r="F332" s="4"/>
      <c r="G332" s="4"/>
      <c r="H332" s="4"/>
      <c r="I332" s="4"/>
      <c r="J332" s="4"/>
      <c r="K332" s="24"/>
    </row>
    <row r="333" spans="2:11" x14ac:dyDescent="0.55000000000000004">
      <c r="B333" s="4"/>
      <c r="C333" s="4"/>
      <c r="D333" s="4"/>
      <c r="E333" s="4"/>
      <c r="F333" s="4"/>
      <c r="G333" s="4"/>
      <c r="H333" s="4"/>
      <c r="I333" s="4"/>
      <c r="J333" s="4"/>
      <c r="K333" s="24"/>
    </row>
    <row r="334" spans="2:11" x14ac:dyDescent="0.55000000000000004">
      <c r="B334" s="4"/>
      <c r="C334" s="4"/>
      <c r="D334" s="4"/>
      <c r="E334" s="4"/>
      <c r="F334" s="4"/>
      <c r="G334" s="4"/>
      <c r="H334" s="4"/>
      <c r="I334" s="4"/>
      <c r="J334" s="4"/>
      <c r="K334" s="24"/>
    </row>
    <row r="335" spans="2:11" x14ac:dyDescent="0.55000000000000004">
      <c r="B335" s="4"/>
      <c r="C335" s="4"/>
      <c r="D335" s="4"/>
      <c r="E335" s="4"/>
      <c r="F335" s="4"/>
      <c r="G335" s="4"/>
      <c r="H335" s="4"/>
      <c r="I335" s="4"/>
      <c r="J335" s="4"/>
      <c r="K335" s="24"/>
    </row>
    <row r="336" spans="2:11" x14ac:dyDescent="0.55000000000000004">
      <c r="B336" s="4"/>
      <c r="C336" s="4"/>
      <c r="D336" s="4"/>
      <c r="E336" s="4"/>
      <c r="F336" s="4"/>
      <c r="G336" s="4"/>
      <c r="H336" s="4"/>
      <c r="I336" s="4"/>
      <c r="J336" s="4"/>
      <c r="K336" s="24"/>
    </row>
    <row r="337" spans="2:11" x14ac:dyDescent="0.55000000000000004">
      <c r="B337" s="4"/>
      <c r="C337" s="4"/>
      <c r="D337" s="4"/>
      <c r="E337" s="4"/>
      <c r="F337" s="4"/>
      <c r="G337" s="4"/>
      <c r="H337" s="4"/>
      <c r="I337" s="4"/>
      <c r="J337" s="4"/>
      <c r="K337" s="24"/>
    </row>
    <row r="338" spans="2:11" x14ac:dyDescent="0.55000000000000004">
      <c r="B338" s="4"/>
      <c r="C338" s="4"/>
      <c r="D338" s="4"/>
      <c r="E338" s="4"/>
      <c r="F338" s="4"/>
      <c r="G338" s="4"/>
      <c r="H338" s="4"/>
      <c r="I338" s="4"/>
      <c r="J338" s="4"/>
      <c r="K338" s="24"/>
    </row>
    <row r="339" spans="2:11" x14ac:dyDescent="0.55000000000000004">
      <c r="B339" s="4"/>
      <c r="C339" s="4"/>
      <c r="D339" s="4"/>
      <c r="E339" s="4"/>
      <c r="F339" s="4"/>
      <c r="G339" s="4"/>
      <c r="H339" s="4"/>
      <c r="I339" s="4"/>
      <c r="J339" s="4"/>
      <c r="K339" s="24"/>
    </row>
    <row r="340" spans="2:11" x14ac:dyDescent="0.55000000000000004">
      <c r="B340" s="4"/>
      <c r="C340" s="4"/>
      <c r="D340" s="4"/>
      <c r="E340" s="4"/>
      <c r="F340" s="4"/>
      <c r="G340" s="4"/>
      <c r="H340" s="4"/>
      <c r="I340" s="4"/>
      <c r="J340" s="4"/>
      <c r="K340" s="24"/>
    </row>
    <row r="341" spans="2:11" x14ac:dyDescent="0.55000000000000004">
      <c r="B341" s="4"/>
      <c r="C341" s="4"/>
      <c r="D341" s="4"/>
      <c r="E341" s="4"/>
      <c r="F341" s="4"/>
      <c r="G341" s="4"/>
      <c r="H341" s="4"/>
      <c r="I341" s="4"/>
      <c r="J341" s="4"/>
      <c r="K341" s="24"/>
    </row>
    <row r="342" spans="2:11" x14ac:dyDescent="0.55000000000000004">
      <c r="B342" s="4"/>
      <c r="C342" s="4"/>
      <c r="D342" s="4"/>
      <c r="E342" s="4"/>
      <c r="F342" s="4"/>
      <c r="G342" s="4"/>
      <c r="H342" s="4"/>
      <c r="I342" s="4"/>
      <c r="J342" s="4"/>
      <c r="K342" s="24"/>
    </row>
    <row r="343" spans="2:11" x14ac:dyDescent="0.55000000000000004">
      <c r="B343" s="4"/>
      <c r="C343" s="4"/>
      <c r="D343" s="4"/>
      <c r="E343" s="4"/>
      <c r="F343" s="4"/>
      <c r="G343" s="4"/>
      <c r="H343" s="4"/>
      <c r="I343" s="4"/>
      <c r="J343" s="4"/>
      <c r="K343" s="24"/>
    </row>
    <row r="344" spans="2:11" x14ac:dyDescent="0.55000000000000004">
      <c r="B344" s="4"/>
      <c r="C344" s="4"/>
      <c r="D344" s="4"/>
      <c r="E344" s="4"/>
      <c r="F344" s="4"/>
      <c r="G344" s="4"/>
      <c r="H344" s="4"/>
      <c r="I344" s="4"/>
      <c r="J344" s="4"/>
      <c r="K344" s="24"/>
    </row>
    <row r="345" spans="2:11" x14ac:dyDescent="0.55000000000000004">
      <c r="B345" s="4"/>
      <c r="C345" s="4"/>
      <c r="D345" s="4"/>
      <c r="E345" s="4"/>
      <c r="F345" s="4"/>
      <c r="G345" s="4"/>
      <c r="H345" s="4"/>
      <c r="I345" s="4"/>
      <c r="J345" s="4"/>
      <c r="K345" s="24"/>
    </row>
    <row r="346" spans="2:11" x14ac:dyDescent="0.55000000000000004">
      <c r="B346" s="4"/>
      <c r="C346" s="4"/>
      <c r="D346" s="4"/>
      <c r="E346" s="4"/>
      <c r="F346" s="4"/>
      <c r="G346" s="4"/>
      <c r="H346" s="4"/>
      <c r="I346" s="4"/>
      <c r="J346" s="4"/>
      <c r="K346" s="24"/>
    </row>
    <row r="347" spans="2:11" x14ac:dyDescent="0.55000000000000004">
      <c r="B347" s="4"/>
      <c r="C347" s="4"/>
      <c r="D347" s="4"/>
      <c r="E347" s="4"/>
      <c r="F347" s="4"/>
      <c r="G347" s="4"/>
      <c r="H347" s="4"/>
      <c r="I347" s="4"/>
      <c r="J347" s="4"/>
      <c r="K347" s="24"/>
    </row>
    <row r="348" spans="2:11" x14ac:dyDescent="0.55000000000000004">
      <c r="B348" s="4"/>
      <c r="C348" s="4"/>
      <c r="D348" s="4"/>
      <c r="E348" s="4"/>
      <c r="F348" s="4"/>
      <c r="G348" s="4"/>
      <c r="H348" s="4"/>
      <c r="I348" s="4"/>
      <c r="J348" s="4"/>
      <c r="K348" s="24"/>
    </row>
    <row r="349" spans="2:11" x14ac:dyDescent="0.55000000000000004">
      <c r="B349" s="4"/>
      <c r="C349" s="4"/>
      <c r="D349" s="4"/>
      <c r="E349" s="4"/>
      <c r="F349" s="4"/>
      <c r="G349" s="4"/>
      <c r="H349" s="4"/>
      <c r="I349" s="4"/>
      <c r="J349" s="4"/>
      <c r="K349" s="24"/>
    </row>
    <row r="350" spans="2:11" x14ac:dyDescent="0.55000000000000004">
      <c r="B350" s="4"/>
      <c r="C350" s="4"/>
      <c r="D350" s="4"/>
      <c r="E350" s="4"/>
      <c r="F350" s="4"/>
      <c r="G350" s="4"/>
      <c r="H350" s="4"/>
      <c r="I350" s="4"/>
      <c r="J350" s="4"/>
      <c r="K350" s="24"/>
    </row>
    <row r="351" spans="2:11" x14ac:dyDescent="0.55000000000000004">
      <c r="B351" s="4"/>
      <c r="C351" s="4"/>
      <c r="D351" s="4"/>
      <c r="E351" s="4"/>
      <c r="F351" s="4"/>
      <c r="G351" s="4"/>
      <c r="H351" s="4"/>
      <c r="I351" s="4"/>
      <c r="J351" s="4"/>
      <c r="K351" s="24"/>
    </row>
    <row r="352" spans="2:11" x14ac:dyDescent="0.55000000000000004">
      <c r="B352" s="4"/>
      <c r="C352" s="4"/>
      <c r="D352" s="4"/>
      <c r="E352" s="4"/>
      <c r="F352" s="4"/>
      <c r="G352" s="4"/>
      <c r="H352" s="4"/>
      <c r="I352" s="4"/>
      <c r="J352" s="4"/>
      <c r="K352" s="24"/>
    </row>
    <row r="353" spans="2:11" x14ac:dyDescent="0.55000000000000004">
      <c r="B353" s="4"/>
      <c r="C353" s="4"/>
      <c r="D353" s="4"/>
      <c r="E353" s="4"/>
      <c r="F353" s="4"/>
      <c r="G353" s="4"/>
      <c r="H353" s="4"/>
      <c r="I353" s="4"/>
      <c r="J353" s="4"/>
      <c r="K353" s="24"/>
    </row>
    <row r="354" spans="2:11" x14ac:dyDescent="0.55000000000000004">
      <c r="B354" s="4"/>
      <c r="C354" s="4"/>
      <c r="D354" s="4"/>
      <c r="E354" s="4"/>
      <c r="F354" s="4"/>
      <c r="G354" s="4"/>
      <c r="H354" s="4"/>
      <c r="I354" s="4"/>
      <c r="J354" s="4"/>
      <c r="K354" s="24"/>
    </row>
    <row r="355" spans="2:11" x14ac:dyDescent="0.55000000000000004">
      <c r="B355" s="4"/>
      <c r="C355" s="4"/>
      <c r="D355" s="4"/>
      <c r="E355" s="4"/>
      <c r="F355" s="4"/>
      <c r="G355" s="4"/>
      <c r="H355" s="4"/>
      <c r="I355" s="4"/>
      <c r="J355" s="4"/>
      <c r="K355" s="24"/>
    </row>
    <row r="356" spans="2:11" x14ac:dyDescent="0.55000000000000004">
      <c r="B356" s="4"/>
      <c r="C356" s="4"/>
      <c r="D356" s="4"/>
      <c r="E356" s="4"/>
      <c r="F356" s="4"/>
      <c r="G356" s="4"/>
      <c r="H356" s="4"/>
      <c r="I356" s="4"/>
      <c r="J356" s="4"/>
      <c r="K356" s="24"/>
    </row>
    <row r="357" spans="2:11" x14ac:dyDescent="0.55000000000000004">
      <c r="B357" s="4"/>
      <c r="C357" s="4"/>
      <c r="D357" s="4"/>
      <c r="E357" s="4"/>
      <c r="F357" s="4"/>
      <c r="G357" s="4"/>
      <c r="H357" s="4"/>
      <c r="I357" s="4"/>
      <c r="J357" s="4"/>
      <c r="K357" s="24"/>
    </row>
    <row r="358" spans="2:11" x14ac:dyDescent="0.55000000000000004">
      <c r="B358" s="4"/>
      <c r="C358" s="4"/>
      <c r="D358" s="4"/>
      <c r="E358" s="4"/>
      <c r="F358" s="4"/>
      <c r="G358" s="4"/>
      <c r="H358" s="4"/>
      <c r="I358" s="4"/>
      <c r="J358" s="4"/>
      <c r="K358" s="24"/>
    </row>
    <row r="359" spans="2:11" x14ac:dyDescent="0.55000000000000004">
      <c r="B359" s="4"/>
      <c r="C359" s="4"/>
      <c r="D359" s="4"/>
      <c r="E359" s="4"/>
      <c r="F359" s="4"/>
      <c r="G359" s="4"/>
      <c r="H359" s="4"/>
      <c r="I359" s="4"/>
      <c r="J359" s="4"/>
      <c r="K359" s="24"/>
    </row>
    <row r="360" spans="2:11" x14ac:dyDescent="0.55000000000000004">
      <c r="B360" s="4"/>
      <c r="C360" s="4"/>
      <c r="D360" s="4"/>
      <c r="E360" s="4"/>
      <c r="F360" s="4"/>
      <c r="G360" s="4"/>
      <c r="H360" s="4"/>
      <c r="I360" s="4"/>
      <c r="J360" s="4"/>
      <c r="K360" s="24"/>
    </row>
    <row r="361" spans="2:11" x14ac:dyDescent="0.55000000000000004">
      <c r="B361" s="4"/>
      <c r="C361" s="4"/>
      <c r="D361" s="4"/>
      <c r="E361" s="4"/>
      <c r="F361" s="4"/>
      <c r="G361" s="4"/>
      <c r="H361" s="4"/>
      <c r="I361" s="4"/>
      <c r="J361" s="4"/>
      <c r="K361" s="24"/>
    </row>
    <row r="362" spans="2:11" x14ac:dyDescent="0.55000000000000004">
      <c r="B362" s="4"/>
      <c r="C362" s="4"/>
      <c r="D362" s="4"/>
      <c r="E362" s="4"/>
      <c r="F362" s="4"/>
      <c r="G362" s="4"/>
      <c r="H362" s="4"/>
      <c r="I362" s="4"/>
      <c r="J362" s="4"/>
      <c r="K362" s="24"/>
    </row>
    <row r="363" spans="2:11" x14ac:dyDescent="0.55000000000000004">
      <c r="B363" s="4"/>
      <c r="C363" s="4"/>
      <c r="D363" s="4"/>
      <c r="E363" s="4"/>
      <c r="F363" s="4"/>
      <c r="G363" s="4"/>
      <c r="H363" s="4"/>
      <c r="I363" s="4"/>
      <c r="J363" s="4"/>
      <c r="K363" s="24"/>
    </row>
    <row r="364" spans="2:11" x14ac:dyDescent="0.55000000000000004">
      <c r="B364" s="4"/>
      <c r="C364" s="4"/>
      <c r="D364" s="4"/>
      <c r="E364" s="4"/>
      <c r="F364" s="4"/>
      <c r="G364" s="4"/>
      <c r="H364" s="4"/>
      <c r="I364" s="4"/>
      <c r="J364" s="4"/>
      <c r="K364" s="24"/>
    </row>
    <row r="365" spans="2:11" x14ac:dyDescent="0.55000000000000004">
      <c r="B365" s="4"/>
      <c r="C365" s="4"/>
      <c r="D365" s="4"/>
      <c r="E365" s="4"/>
      <c r="F365" s="4"/>
      <c r="G365" s="4"/>
      <c r="H365" s="4"/>
      <c r="I365" s="4"/>
      <c r="J365" s="4"/>
      <c r="K365" s="24"/>
    </row>
    <row r="366" spans="2:11" x14ac:dyDescent="0.55000000000000004">
      <c r="B366" s="4"/>
      <c r="C366" s="4"/>
      <c r="D366" s="4"/>
      <c r="E366" s="4"/>
      <c r="F366" s="4"/>
      <c r="G366" s="4"/>
      <c r="H366" s="4"/>
      <c r="I366" s="4"/>
      <c r="J366" s="4"/>
      <c r="K366" s="24"/>
    </row>
    <row r="367" spans="2:11" x14ac:dyDescent="0.55000000000000004">
      <c r="B367" s="4"/>
      <c r="C367" s="4"/>
      <c r="D367" s="4"/>
      <c r="E367" s="4"/>
      <c r="F367" s="4"/>
      <c r="G367" s="4"/>
      <c r="H367" s="4"/>
      <c r="I367" s="4"/>
      <c r="J367" s="4"/>
      <c r="K367" s="24"/>
    </row>
    <row r="368" spans="2:11" x14ac:dyDescent="0.55000000000000004">
      <c r="B368" s="4"/>
      <c r="C368" s="4"/>
      <c r="D368" s="4"/>
      <c r="E368" s="4"/>
      <c r="F368" s="4"/>
      <c r="G368" s="4"/>
      <c r="H368" s="4"/>
      <c r="I368" s="4"/>
      <c r="J368" s="4"/>
      <c r="K368" s="24"/>
    </row>
    <row r="369" spans="2:11" x14ac:dyDescent="0.55000000000000004">
      <c r="B369" s="4"/>
      <c r="C369" s="4"/>
      <c r="D369" s="4"/>
      <c r="E369" s="4"/>
      <c r="F369" s="4"/>
      <c r="G369" s="4"/>
      <c r="H369" s="4"/>
      <c r="I369" s="4"/>
      <c r="J369" s="4"/>
      <c r="K369" s="24"/>
    </row>
    <row r="370" spans="2:11" x14ac:dyDescent="0.55000000000000004">
      <c r="B370" s="4"/>
      <c r="C370" s="4"/>
      <c r="D370" s="4"/>
      <c r="E370" s="4"/>
      <c r="F370" s="4"/>
      <c r="G370" s="4"/>
      <c r="H370" s="4"/>
      <c r="I370" s="4"/>
      <c r="J370" s="4"/>
      <c r="K370" s="24"/>
    </row>
    <row r="371" spans="2:11" x14ac:dyDescent="0.55000000000000004">
      <c r="B371" s="4"/>
      <c r="C371" s="4"/>
      <c r="D371" s="4"/>
      <c r="E371" s="4"/>
      <c r="F371" s="4"/>
      <c r="G371" s="4"/>
      <c r="H371" s="4"/>
      <c r="I371" s="4"/>
      <c r="J371" s="4"/>
      <c r="K371" s="24"/>
    </row>
    <row r="372" spans="2:11" x14ac:dyDescent="0.55000000000000004">
      <c r="B372" s="4"/>
      <c r="C372" s="4"/>
      <c r="D372" s="4"/>
      <c r="E372" s="4"/>
      <c r="F372" s="4"/>
      <c r="G372" s="4"/>
      <c r="H372" s="4"/>
      <c r="I372" s="4"/>
      <c r="J372" s="4"/>
      <c r="K372" s="24"/>
    </row>
    <row r="373" spans="2:11" x14ac:dyDescent="0.55000000000000004">
      <c r="B373" s="4"/>
      <c r="C373" s="4"/>
      <c r="D373" s="4"/>
      <c r="E373" s="4"/>
      <c r="F373" s="4"/>
      <c r="G373" s="4"/>
      <c r="H373" s="4"/>
      <c r="I373" s="4"/>
      <c r="J373" s="4"/>
      <c r="K373" s="24"/>
    </row>
    <row r="374" spans="2:11" x14ac:dyDescent="0.55000000000000004">
      <c r="B374" s="4"/>
      <c r="C374" s="4"/>
      <c r="D374" s="4"/>
      <c r="E374" s="4"/>
      <c r="F374" s="4"/>
      <c r="G374" s="4"/>
      <c r="H374" s="4"/>
      <c r="I374" s="4"/>
      <c r="J374" s="4"/>
      <c r="K374" s="24"/>
    </row>
    <row r="375" spans="2:11" x14ac:dyDescent="0.55000000000000004">
      <c r="B375" s="4"/>
      <c r="C375" s="4"/>
      <c r="D375" s="4"/>
      <c r="E375" s="4"/>
      <c r="F375" s="4"/>
      <c r="G375" s="4"/>
      <c r="H375" s="4"/>
      <c r="I375" s="4"/>
      <c r="J375" s="4"/>
      <c r="K375" s="24"/>
    </row>
    <row r="376" spans="2:11" x14ac:dyDescent="0.55000000000000004">
      <c r="B376" s="4"/>
      <c r="C376" s="4"/>
      <c r="D376" s="4"/>
      <c r="E376" s="4"/>
      <c r="F376" s="4"/>
      <c r="G376" s="4"/>
      <c r="H376" s="4"/>
      <c r="I376" s="4"/>
      <c r="J376" s="4"/>
      <c r="K376" s="24"/>
    </row>
    <row r="377" spans="2:11" x14ac:dyDescent="0.55000000000000004">
      <c r="B377" s="4"/>
      <c r="C377" s="4"/>
      <c r="D377" s="4"/>
      <c r="E377" s="4"/>
      <c r="F377" s="4"/>
      <c r="G377" s="4"/>
      <c r="H377" s="4"/>
      <c r="I377" s="4"/>
      <c r="J377" s="4"/>
      <c r="K377" s="24"/>
    </row>
    <row r="378" spans="2:11" x14ac:dyDescent="0.55000000000000004">
      <c r="B378" s="4"/>
      <c r="C378" s="4"/>
      <c r="D378" s="4"/>
      <c r="E378" s="4"/>
      <c r="F378" s="4"/>
      <c r="G378" s="4"/>
      <c r="H378" s="4"/>
      <c r="I378" s="4"/>
      <c r="J378" s="4"/>
      <c r="K378" s="24"/>
    </row>
    <row r="379" spans="2:11" x14ac:dyDescent="0.55000000000000004">
      <c r="B379" s="4"/>
      <c r="C379" s="4"/>
      <c r="D379" s="4"/>
      <c r="E379" s="4"/>
      <c r="F379" s="4"/>
      <c r="G379" s="4"/>
      <c r="H379" s="4"/>
      <c r="I379" s="4"/>
      <c r="J379" s="4"/>
      <c r="K379" s="24"/>
    </row>
    <row r="380" spans="2:11" x14ac:dyDescent="0.55000000000000004">
      <c r="B380" s="4"/>
      <c r="C380" s="4"/>
      <c r="D380" s="4"/>
      <c r="E380" s="4"/>
      <c r="F380" s="4"/>
      <c r="G380" s="4"/>
      <c r="H380" s="4"/>
      <c r="I380" s="4"/>
      <c r="J380" s="4"/>
      <c r="K380" s="24"/>
    </row>
    <row r="381" spans="2:11" x14ac:dyDescent="0.55000000000000004">
      <c r="B381" s="4"/>
      <c r="C381" s="4"/>
      <c r="D381" s="4"/>
      <c r="E381" s="4"/>
      <c r="F381" s="4"/>
      <c r="G381" s="4"/>
      <c r="H381" s="4"/>
      <c r="I381" s="4"/>
      <c r="J381" s="4"/>
      <c r="K381" s="24"/>
    </row>
    <row r="382" spans="2:11" x14ac:dyDescent="0.55000000000000004">
      <c r="B382" s="4"/>
      <c r="C382" s="4"/>
      <c r="D382" s="4"/>
      <c r="E382" s="4"/>
      <c r="F382" s="4"/>
      <c r="G382" s="4"/>
      <c r="H382" s="4"/>
      <c r="I382" s="4"/>
      <c r="J382" s="4"/>
      <c r="K382" s="24"/>
    </row>
  </sheetData>
  <mergeCells count="1">
    <mergeCell ref="A4:A8"/>
  </mergeCells>
  <hyperlinks>
    <hyperlink ref="B2" r:id="rId1" xr:uid="{2E3D24B0-D929-4501-B10A-851DA31D9846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DB3D7-B8BA-4CA3-8EE5-CE67B9291C66}">
  <sheetPr>
    <tabColor theme="9" tint="0.59999389629810485"/>
  </sheetPr>
  <dimension ref="B1:P517"/>
  <sheetViews>
    <sheetView topLeftCell="C1" zoomScale="55" zoomScaleNormal="55" workbookViewId="0">
      <selection activeCell="K13" sqref="K13"/>
    </sheetView>
  </sheetViews>
  <sheetFormatPr defaultRowHeight="14.4" x14ac:dyDescent="0.55000000000000004"/>
  <cols>
    <col min="1" max="1" width="9.1015625" customWidth="1"/>
    <col min="2" max="2" width="30.3125" bestFit="1" customWidth="1"/>
    <col min="3" max="3" width="30.3125" customWidth="1"/>
    <col min="4" max="4" width="37.3125" customWidth="1"/>
    <col min="5" max="7" width="25.41796875" customWidth="1"/>
    <col min="8" max="8" width="36.3125" style="30" customWidth="1"/>
    <col min="9" max="9" width="25.41796875" style="52" customWidth="1"/>
    <col min="10" max="10" width="27.20703125" style="46" customWidth="1"/>
    <col min="11" max="11" width="27.41796875" style="52" customWidth="1"/>
    <col min="12" max="12" width="47.7890625" style="30" customWidth="1"/>
    <col min="13" max="13" width="21.1015625" bestFit="1" customWidth="1"/>
    <col min="14" max="14" width="21.1015625" customWidth="1"/>
    <col min="15" max="15" width="60.89453125" bestFit="1" customWidth="1"/>
    <col min="16" max="16" width="56.1015625" customWidth="1"/>
  </cols>
  <sheetData>
    <row r="1" spans="2:16" ht="14.7" thickBot="1" x14ac:dyDescent="0.6"/>
    <row r="2" spans="2:16" ht="21.6" customHeight="1" thickBot="1" x14ac:dyDescent="0.6">
      <c r="P2" s="121" t="s">
        <v>98</v>
      </c>
    </row>
    <row r="3" spans="2:16" ht="20.7" thickBot="1" x14ac:dyDescent="0.8">
      <c r="J3" s="119" t="s">
        <v>97</v>
      </c>
      <c r="K3" s="120"/>
      <c r="L3" s="64">
        <f>SUM(L5:L502)</f>
        <v>0</v>
      </c>
      <c r="P3" s="122"/>
    </row>
    <row r="4" spans="2:16" ht="18.3" x14ac:dyDescent="0.7">
      <c r="B4" s="34" t="s">
        <v>127</v>
      </c>
      <c r="C4" s="34" t="s">
        <v>56</v>
      </c>
      <c r="D4" s="34" t="s">
        <v>82</v>
      </c>
      <c r="E4" s="34" t="s">
        <v>83</v>
      </c>
      <c r="F4" s="34" t="s">
        <v>76</v>
      </c>
      <c r="G4" s="34" t="s">
        <v>84</v>
      </c>
      <c r="H4" s="57" t="s">
        <v>85</v>
      </c>
      <c r="I4" s="58" t="s">
        <v>86</v>
      </c>
      <c r="J4" s="60" t="s">
        <v>72</v>
      </c>
      <c r="K4" s="61" t="s">
        <v>87</v>
      </c>
      <c r="L4" s="62" t="s">
        <v>88</v>
      </c>
      <c r="M4" s="34" t="s">
        <v>89</v>
      </c>
      <c r="N4" s="34" t="s">
        <v>90</v>
      </c>
      <c r="O4" s="34" t="s">
        <v>91</v>
      </c>
      <c r="P4" s="63" t="s">
        <v>92</v>
      </c>
    </row>
    <row r="5" spans="2:16" x14ac:dyDescent="0.55000000000000004">
      <c r="B5" s="4" t="str">
        <f>CLA_Accounts!$B3</f>
        <v>Test@CLA.nl</v>
      </c>
      <c r="C5" s="4" t="e">
        <f>VLOOKUP($B5,VENTURE_Accounts!B:K,9,FALSE)</f>
        <v>#N/A</v>
      </c>
      <c r="D5" s="4" t="str">
        <f>VLOOKUP(B5,CLA_Accounts!B:E,4,0)</f>
        <v>NL 12 CLA 0000 0000 000</v>
      </c>
      <c r="E5" s="4" t="e">
        <f>VLOOKUP($B5,VENTURE_Accounts!B:E,4,FALSE)</f>
        <v>#N/A</v>
      </c>
      <c r="F5" s="4" t="e">
        <f>VLOOKUP($B5,VENTURE_Accounts!B:E,2,FALSE)</f>
        <v>#N/A</v>
      </c>
      <c r="G5" s="4">
        <f>VLOOKUP(B5,CLA_Accounts!B:K,5,0)</f>
        <v>1</v>
      </c>
      <c r="H5" s="28" t="e">
        <f>VLOOKUP($B5,VENTURE_Accounts!B:K,5,FALSE)</f>
        <v>#N/A</v>
      </c>
      <c r="I5" s="53">
        <f>VLOOKUP(B5,CLA_Berekeningen!B$6:X$191,5,FALSE)</f>
        <v>1</v>
      </c>
      <c r="J5" s="51">
        <f>VLOOKUP(B5,CLA_Berekeningen!B$6:X$191,20,FALSE)</f>
        <v>-1</v>
      </c>
      <c r="K5" s="53">
        <f>I5+J5</f>
        <v>0</v>
      </c>
      <c r="L5" s="28" t="str">
        <f>VLOOKUP(B5,CLA_Berekeningen!B:X,23,0)</f>
        <v>0</v>
      </c>
      <c r="M5" s="4"/>
      <c r="N5" s="55" t="e">
        <f>L5+H5</f>
        <v>#N/A</v>
      </c>
      <c r="O5" s="55" t="e">
        <f>_xlfn.CONCAT(C5," CLA ACOUNT ",D5)</f>
        <v>#N/A</v>
      </c>
      <c r="P5" s="4" t="e">
        <f>_xlfn.CONCAT("Beste ",C5,". Je hebt een CLA balans van ",G5," CLA eyecons en een",CLA_Gegevens!$C$3," eyeventure balans van ",H5," eyecons. Je hebt €",J5," rente verdiend op een CLA investering van €",I5,". Dat brengt de totaalwaarde naar €",K5," te converteren. Dit is berekend als ",L5," ",CLA_Gegevens!$C$3," eyeventure eyecons te transfereren bij een waardering van €",CLA_Gegevens!$C$29,". Je nieuwe balans is daarmee ",N5, " ",CLA_Gegevens!$C$3," eyeventure eyecons")</f>
        <v>#N/A</v>
      </c>
    </row>
    <row r="6" spans="2:16" x14ac:dyDescent="0.55000000000000004">
      <c r="B6" s="4">
        <f>CLA_Accounts!$B4</f>
        <v>0</v>
      </c>
      <c r="C6" s="4" t="e">
        <f>VLOOKUP($B6,VENTURE_Accounts!B:K,9,FALSE)</f>
        <v>#N/A</v>
      </c>
      <c r="D6" s="4" t="e">
        <f>VLOOKUP(B6,CLA_Accounts!B:E,4,0)</f>
        <v>#N/A</v>
      </c>
      <c r="E6" s="4" t="e">
        <f>VLOOKUP($B6,VENTURE_Accounts!B:E,4,FALSE)</f>
        <v>#N/A</v>
      </c>
      <c r="F6" s="4" t="e">
        <f>VLOOKUP($B6,VENTURE_Accounts!B:E,2,FALSE)</f>
        <v>#N/A</v>
      </c>
      <c r="G6" s="4" t="e">
        <f>VLOOKUP(B6,CLA_Accounts!B:K,5,0)</f>
        <v>#N/A</v>
      </c>
      <c r="H6" s="28" t="e">
        <f>VLOOKUP($B6,VENTURE_Accounts!B:K,5,FALSE)</f>
        <v>#N/A</v>
      </c>
      <c r="I6" s="53">
        <f>VLOOKUP(B6,CLA_Berekeningen!B$6:X$191,5,FALSE)</f>
        <v>0</v>
      </c>
      <c r="J6" s="51">
        <f>VLOOKUP(B6,CLA_Berekeningen!B$6:X$191,20,FALSE)</f>
        <v>0</v>
      </c>
      <c r="K6" s="53">
        <f t="shared" ref="K6:K69" si="0">I6+J6</f>
        <v>0</v>
      </c>
      <c r="L6" s="28" t="str">
        <f>VLOOKUP(B6,CLA_Berekeningen!B:X,23,0)</f>
        <v>0</v>
      </c>
      <c r="M6" s="4"/>
      <c r="N6" s="55" t="e">
        <f t="shared" ref="N6:N69" si="1">L6+H6</f>
        <v>#N/A</v>
      </c>
      <c r="O6" s="55" t="e">
        <f t="shared" ref="O6:O69" si="2">_xlfn.CONCAT(C6," CLA ACOUNT ",D6)</f>
        <v>#N/A</v>
      </c>
      <c r="P6" s="4" t="e">
        <f>_xlfn.CONCAT("Beste ",C6,". Je hebt een CLA balans van ",G6," CLA eyecons en een",CLA_Gegevens!$C$3," eyeventure balans van ",H6," eyecons. Je hebt €",J6," rente verdiend op een CLA investering van €",I6,". Dat brengt de totaalwaarde naar €",K6," te converteren. Dit is berekend als ",L6," ",CLA_Gegevens!$C$3," eyeventure eyecons te transfereren bij een waardering van €",CLA_Gegevens!$C$29,". Je nieuwe balans is daarmee ",N6, " ",CLA_Gegevens!$C$3," eyeventure eyecons")</f>
        <v>#N/A</v>
      </c>
    </row>
    <row r="7" spans="2:16" x14ac:dyDescent="0.55000000000000004">
      <c r="B7" s="4">
        <f>CLA_Accounts!$B5</f>
        <v>0</v>
      </c>
      <c r="C7" s="4" t="e">
        <f>VLOOKUP($B7,VENTURE_Accounts!B:K,9,FALSE)</f>
        <v>#N/A</v>
      </c>
      <c r="D7" s="4" t="e">
        <f>VLOOKUP(B7,CLA_Accounts!B:E,4,0)</f>
        <v>#N/A</v>
      </c>
      <c r="E7" s="4" t="e">
        <f>VLOOKUP($B7,VENTURE_Accounts!B:E,4,FALSE)</f>
        <v>#N/A</v>
      </c>
      <c r="F7" s="4" t="e">
        <f>VLOOKUP($B7,VENTURE_Accounts!B:E,2,FALSE)</f>
        <v>#N/A</v>
      </c>
      <c r="G7" s="4" t="e">
        <f>VLOOKUP(B7,CLA_Accounts!B:K,5,0)</f>
        <v>#N/A</v>
      </c>
      <c r="H7" s="28" t="e">
        <f>VLOOKUP($B7,VENTURE_Accounts!B:K,5,FALSE)</f>
        <v>#N/A</v>
      </c>
      <c r="I7" s="53">
        <f>VLOOKUP(B7,CLA_Berekeningen!B$6:X$191,5,FALSE)</f>
        <v>0</v>
      </c>
      <c r="J7" s="51">
        <f>VLOOKUP(B7,CLA_Berekeningen!B$6:X$191,20,FALSE)</f>
        <v>0</v>
      </c>
      <c r="K7" s="53">
        <f t="shared" si="0"/>
        <v>0</v>
      </c>
      <c r="L7" s="28" t="str">
        <f>VLOOKUP(B7,CLA_Berekeningen!B:X,23,0)</f>
        <v>0</v>
      </c>
      <c r="M7" s="4"/>
      <c r="N7" s="55" t="e">
        <f t="shared" si="1"/>
        <v>#N/A</v>
      </c>
      <c r="O7" s="55" t="e">
        <f t="shared" si="2"/>
        <v>#N/A</v>
      </c>
      <c r="P7" s="4" t="e">
        <f>_xlfn.CONCAT("Beste ",C7,". Je hebt een CLA balans van ",G7," CLA eyecons en een",CLA_Gegevens!$C$3," eyeventure balans van ",H7," eyecons. Je hebt €",J7," rente verdiend op een CLA investering van €",I7,". Dat brengt de totaalwaarde naar €",K7," te converteren. Dit is berekend als ",L7," ",CLA_Gegevens!$C$3," eyeventure eyecons te transfereren bij een waardering van €",CLA_Gegevens!$C$29,". Je nieuwe balans is daarmee ",N7, " ",CLA_Gegevens!$C$3," eyeventure eyecons")</f>
        <v>#N/A</v>
      </c>
    </row>
    <row r="8" spans="2:16" x14ac:dyDescent="0.55000000000000004">
      <c r="B8" s="4">
        <f>CLA_Accounts!$B6</f>
        <v>0</v>
      </c>
      <c r="C8" s="4" t="e">
        <f>VLOOKUP($B8,VENTURE_Accounts!B:K,9,FALSE)</f>
        <v>#N/A</v>
      </c>
      <c r="D8" s="4" t="e">
        <f>VLOOKUP(B8,CLA_Accounts!B:E,4,0)</f>
        <v>#N/A</v>
      </c>
      <c r="E8" s="4" t="e">
        <f>VLOOKUP($B8,VENTURE_Accounts!B:E,4,FALSE)</f>
        <v>#N/A</v>
      </c>
      <c r="F8" s="4" t="e">
        <f>VLOOKUP($B8,VENTURE_Accounts!B:E,2,FALSE)</f>
        <v>#N/A</v>
      </c>
      <c r="G8" s="4" t="e">
        <f>VLOOKUP(B8,CLA_Accounts!B:K,5,0)</f>
        <v>#N/A</v>
      </c>
      <c r="H8" s="28" t="e">
        <f>VLOOKUP($B8,VENTURE_Accounts!B:K,5,FALSE)</f>
        <v>#N/A</v>
      </c>
      <c r="I8" s="53">
        <f>VLOOKUP(B8,CLA_Berekeningen!B$6:X$191,5,FALSE)</f>
        <v>0</v>
      </c>
      <c r="J8" s="51">
        <f>VLOOKUP(B8,CLA_Berekeningen!B$6:X$191,20,FALSE)</f>
        <v>0</v>
      </c>
      <c r="K8" s="53">
        <f t="shared" si="0"/>
        <v>0</v>
      </c>
      <c r="L8" s="28" t="str">
        <f>VLOOKUP(B8,CLA_Berekeningen!B:X,23,0)</f>
        <v>0</v>
      </c>
      <c r="M8" s="4"/>
      <c r="N8" s="55" t="e">
        <f t="shared" si="1"/>
        <v>#N/A</v>
      </c>
      <c r="O8" s="55" t="e">
        <f t="shared" si="2"/>
        <v>#N/A</v>
      </c>
      <c r="P8" s="4" t="e">
        <f>_xlfn.CONCAT("Beste ",C8,". Je hebt een CLA balans van ",G8," CLA eyecons en een",CLA_Gegevens!$C$3," eyeventure balans van ",H8," eyecons. Je hebt €",J8," rente verdiend op een CLA investering van €",I8,". Dat brengt de totaalwaarde naar €",K8," te converteren. Dit is berekend als ",L8," ",CLA_Gegevens!$C$3," eyeventure eyecons te transfereren bij een waardering van €",CLA_Gegevens!$C$29,". Je nieuwe balans is daarmee ",N8, " ",CLA_Gegevens!$C$3," eyeventure eyecons")</f>
        <v>#N/A</v>
      </c>
    </row>
    <row r="9" spans="2:16" x14ac:dyDescent="0.55000000000000004">
      <c r="B9" s="4">
        <f>CLA_Accounts!$B7</f>
        <v>0</v>
      </c>
      <c r="C9" s="4" t="e">
        <f>VLOOKUP($B9,VENTURE_Accounts!B:K,9,FALSE)</f>
        <v>#N/A</v>
      </c>
      <c r="D9" s="4" t="e">
        <f>VLOOKUP(B9,CLA_Accounts!B:E,4,0)</f>
        <v>#N/A</v>
      </c>
      <c r="E9" s="4" t="e">
        <f>VLOOKUP($B9,VENTURE_Accounts!B:E,4,FALSE)</f>
        <v>#N/A</v>
      </c>
      <c r="F9" s="4" t="e">
        <f>VLOOKUP($B9,VENTURE_Accounts!B:E,2,FALSE)</f>
        <v>#N/A</v>
      </c>
      <c r="G9" s="4" t="e">
        <f>VLOOKUP(B9,CLA_Accounts!B:K,5,0)</f>
        <v>#N/A</v>
      </c>
      <c r="H9" s="28" t="e">
        <f>VLOOKUP($B9,VENTURE_Accounts!B:K,5,FALSE)</f>
        <v>#N/A</v>
      </c>
      <c r="I9" s="53">
        <f>VLOOKUP(B9,CLA_Berekeningen!B$6:X$191,5,FALSE)</f>
        <v>0</v>
      </c>
      <c r="J9" s="51">
        <f>VLOOKUP(B9,CLA_Berekeningen!B$6:X$191,20,FALSE)</f>
        <v>0</v>
      </c>
      <c r="K9" s="53">
        <f t="shared" si="0"/>
        <v>0</v>
      </c>
      <c r="L9" s="28" t="str">
        <f>VLOOKUP(B9,CLA_Berekeningen!B:X,23,0)</f>
        <v>0</v>
      </c>
      <c r="M9" s="4"/>
      <c r="N9" s="55" t="e">
        <f t="shared" si="1"/>
        <v>#N/A</v>
      </c>
      <c r="O9" s="55" t="e">
        <f t="shared" si="2"/>
        <v>#N/A</v>
      </c>
      <c r="P9" s="4" t="e">
        <f>_xlfn.CONCAT("Beste ",C9,". Je hebt een CLA balans van ",G9," CLA eyecons en een",CLA_Gegevens!$C$3," eyeventure balans van ",H9," eyecons. Je hebt €",J9," rente verdiend op een CLA investering van €",I9,". Dat brengt de totaalwaarde naar €",K9," te converteren. Dit is berekend als ",L9," ",CLA_Gegevens!$C$3," eyeventure eyecons te transfereren bij een waardering van €",CLA_Gegevens!$C$29,". Je nieuwe balans is daarmee ",N9, " ",CLA_Gegevens!$C$3," eyeventure eyecons")</f>
        <v>#N/A</v>
      </c>
    </row>
    <row r="10" spans="2:16" x14ac:dyDescent="0.55000000000000004">
      <c r="B10" s="4">
        <f>CLA_Accounts!$B8</f>
        <v>0</v>
      </c>
      <c r="C10" s="4" t="e">
        <f>VLOOKUP($B10,VENTURE_Accounts!B:K,9,FALSE)</f>
        <v>#N/A</v>
      </c>
      <c r="D10" s="4" t="e">
        <f>VLOOKUP(B10,CLA_Accounts!B:E,4,0)</f>
        <v>#N/A</v>
      </c>
      <c r="E10" s="4" t="e">
        <f>VLOOKUP($B10,VENTURE_Accounts!B:E,4,FALSE)</f>
        <v>#N/A</v>
      </c>
      <c r="F10" s="4" t="e">
        <f>VLOOKUP($B10,VENTURE_Accounts!B:E,2,FALSE)</f>
        <v>#N/A</v>
      </c>
      <c r="G10" s="4" t="e">
        <f>VLOOKUP(B10,CLA_Accounts!B:K,5,0)</f>
        <v>#N/A</v>
      </c>
      <c r="H10" s="28" t="e">
        <f>VLOOKUP($B10,VENTURE_Accounts!B:K,5,FALSE)</f>
        <v>#N/A</v>
      </c>
      <c r="I10" s="53">
        <f>VLOOKUP(B10,CLA_Berekeningen!B$6:X$191,5,FALSE)</f>
        <v>0</v>
      </c>
      <c r="J10" s="51">
        <f>VLOOKUP(B10,CLA_Berekeningen!B$6:X$191,20,FALSE)</f>
        <v>0</v>
      </c>
      <c r="K10" s="53">
        <f t="shared" si="0"/>
        <v>0</v>
      </c>
      <c r="L10" s="28" t="str">
        <f>VLOOKUP(B10,CLA_Berekeningen!B:X,23,0)</f>
        <v>0</v>
      </c>
      <c r="M10" s="4"/>
      <c r="N10" s="55" t="e">
        <f t="shared" si="1"/>
        <v>#N/A</v>
      </c>
      <c r="O10" s="55" t="e">
        <f t="shared" si="2"/>
        <v>#N/A</v>
      </c>
      <c r="P10" s="4" t="e">
        <f>_xlfn.CONCAT("Beste ",C10,". Je hebt een CLA balans van ",G10," CLA eyecons en een",CLA_Gegevens!$C$3," eyeventure balans van ",H10," eyecons. Je hebt €",J10," rente verdiend op een CLA investering van €",I10,". Dat brengt de totaalwaarde naar €",K10," te converteren. Dit is berekend als ",L10," ",CLA_Gegevens!$C$3," eyeventure eyecons te transfereren bij een waardering van €",CLA_Gegevens!$C$29,". Je nieuwe balans is daarmee ",N10, " ",CLA_Gegevens!$C$3," eyeventure eyecons")</f>
        <v>#N/A</v>
      </c>
    </row>
    <row r="11" spans="2:16" x14ac:dyDescent="0.55000000000000004">
      <c r="B11" s="4">
        <f>CLA_Accounts!$B9</f>
        <v>0</v>
      </c>
      <c r="C11" s="4" t="e">
        <f>VLOOKUP($B11,VENTURE_Accounts!B:K,9,FALSE)</f>
        <v>#N/A</v>
      </c>
      <c r="D11" s="4" t="e">
        <f>VLOOKUP(B11,CLA_Accounts!B:E,4,0)</f>
        <v>#N/A</v>
      </c>
      <c r="E11" s="4" t="e">
        <f>VLOOKUP($B11,VENTURE_Accounts!B:E,4,FALSE)</f>
        <v>#N/A</v>
      </c>
      <c r="F11" s="4" t="e">
        <f>VLOOKUP($B11,VENTURE_Accounts!B:E,2,FALSE)</f>
        <v>#N/A</v>
      </c>
      <c r="G11" s="4" t="e">
        <f>VLOOKUP(B11,CLA_Accounts!B:K,5,0)</f>
        <v>#N/A</v>
      </c>
      <c r="H11" s="28" t="e">
        <f>VLOOKUP($B11,VENTURE_Accounts!B:K,5,FALSE)</f>
        <v>#N/A</v>
      </c>
      <c r="I11" s="53">
        <f>VLOOKUP(B11,CLA_Berekeningen!B$6:X$191,5,FALSE)</f>
        <v>0</v>
      </c>
      <c r="J11" s="51">
        <f>VLOOKUP(B11,CLA_Berekeningen!B$6:X$191,20,FALSE)</f>
        <v>0</v>
      </c>
      <c r="K11" s="53">
        <f t="shared" si="0"/>
        <v>0</v>
      </c>
      <c r="L11" s="28" t="str">
        <f>VLOOKUP(B11,CLA_Berekeningen!B:X,23,0)</f>
        <v>0</v>
      </c>
      <c r="M11" s="4"/>
      <c r="N11" s="55" t="e">
        <f t="shared" si="1"/>
        <v>#N/A</v>
      </c>
      <c r="O11" s="55" t="e">
        <f t="shared" si="2"/>
        <v>#N/A</v>
      </c>
      <c r="P11" s="4" t="e">
        <f>_xlfn.CONCAT("Beste ",C11,". Je hebt een CLA balans van ",G11," CLA eyecons en een",CLA_Gegevens!$C$3," eyeventure balans van ",H11," eyecons. Je hebt €",J11," rente verdiend op een CLA investering van €",I11,". Dat brengt de totaalwaarde naar €",K11," te converteren. Dit is berekend als ",L11," ",CLA_Gegevens!$C$3," eyeventure eyecons te transfereren bij een waardering van €",CLA_Gegevens!$C$29,". Je nieuwe balans is daarmee ",N11, " ",CLA_Gegevens!$C$3," eyeventure eyecons")</f>
        <v>#N/A</v>
      </c>
    </row>
    <row r="12" spans="2:16" x14ac:dyDescent="0.55000000000000004">
      <c r="B12" s="4">
        <f>CLA_Accounts!$B10</f>
        <v>0</v>
      </c>
      <c r="C12" s="4" t="e">
        <f>VLOOKUP($B12,VENTURE_Accounts!B:K,9,FALSE)</f>
        <v>#N/A</v>
      </c>
      <c r="D12" s="4" t="e">
        <f>VLOOKUP(B12,CLA_Accounts!B:E,4,0)</f>
        <v>#N/A</v>
      </c>
      <c r="E12" s="4" t="e">
        <f>VLOOKUP($B12,VENTURE_Accounts!B:E,4,FALSE)</f>
        <v>#N/A</v>
      </c>
      <c r="F12" s="4" t="e">
        <f>VLOOKUP($B12,VENTURE_Accounts!B:E,2,FALSE)</f>
        <v>#N/A</v>
      </c>
      <c r="G12" s="4" t="e">
        <f>VLOOKUP(B12,CLA_Accounts!B:K,5,0)</f>
        <v>#N/A</v>
      </c>
      <c r="H12" s="28" t="e">
        <f>VLOOKUP($B12,VENTURE_Accounts!B:K,5,FALSE)</f>
        <v>#N/A</v>
      </c>
      <c r="I12" s="53">
        <f>VLOOKUP(B12,CLA_Berekeningen!B$6:X$191,5,FALSE)</f>
        <v>0</v>
      </c>
      <c r="J12" s="51">
        <f>VLOOKUP(B12,CLA_Berekeningen!B$6:X$191,20,FALSE)</f>
        <v>0</v>
      </c>
      <c r="K12" s="53">
        <f t="shared" si="0"/>
        <v>0</v>
      </c>
      <c r="L12" s="28" t="str">
        <f>VLOOKUP(B12,CLA_Berekeningen!B:X,23,0)</f>
        <v>0</v>
      </c>
      <c r="M12" s="4"/>
      <c r="N12" s="55" t="e">
        <f t="shared" si="1"/>
        <v>#N/A</v>
      </c>
      <c r="O12" s="55" t="e">
        <f t="shared" si="2"/>
        <v>#N/A</v>
      </c>
      <c r="P12" s="4" t="e">
        <f>_xlfn.CONCAT("Beste ",C12,". Je hebt een CLA balans van ",G12," CLA eyecons en een",CLA_Gegevens!$C$3," eyeventure balans van ",H12," eyecons. Je hebt €",J12," rente verdiend op een CLA investering van €",I12,". Dat brengt de totaalwaarde naar €",K12," te converteren. Dit is berekend als ",L12," ",CLA_Gegevens!$C$3," eyeventure eyecons te transfereren bij een waardering van €",CLA_Gegevens!$C$29,". Je nieuwe balans is daarmee ",N12, " ",CLA_Gegevens!$C$3," eyeventure eyecons")</f>
        <v>#N/A</v>
      </c>
    </row>
    <row r="13" spans="2:16" x14ac:dyDescent="0.55000000000000004">
      <c r="B13" s="4">
        <f>CLA_Accounts!$B11</f>
        <v>0</v>
      </c>
      <c r="C13" s="4" t="e">
        <f>VLOOKUP($B13,VENTURE_Accounts!B:K,9,FALSE)</f>
        <v>#N/A</v>
      </c>
      <c r="D13" s="4" t="e">
        <f>VLOOKUP(B13,CLA_Accounts!B:E,4,0)</f>
        <v>#N/A</v>
      </c>
      <c r="E13" s="4" t="e">
        <f>VLOOKUP($B13,VENTURE_Accounts!B:E,4,FALSE)</f>
        <v>#N/A</v>
      </c>
      <c r="F13" s="4" t="e">
        <f>VLOOKUP($B13,VENTURE_Accounts!B:E,2,FALSE)</f>
        <v>#N/A</v>
      </c>
      <c r="G13" s="4" t="e">
        <f>VLOOKUP(B13,CLA_Accounts!B:K,5,0)</f>
        <v>#N/A</v>
      </c>
      <c r="H13" s="28" t="e">
        <f>VLOOKUP($B13,VENTURE_Accounts!B:K,5,FALSE)</f>
        <v>#N/A</v>
      </c>
      <c r="I13" s="53">
        <f>VLOOKUP(B13,CLA_Berekeningen!B$6:X$191,5,FALSE)</f>
        <v>0</v>
      </c>
      <c r="J13" s="51">
        <f>VLOOKUP(B13,CLA_Berekeningen!B$6:X$191,20,FALSE)</f>
        <v>0</v>
      </c>
      <c r="K13" s="53">
        <f t="shared" si="0"/>
        <v>0</v>
      </c>
      <c r="L13" s="28" t="str">
        <f>VLOOKUP(B13,CLA_Berekeningen!B:X,23,0)</f>
        <v>0</v>
      </c>
      <c r="M13" s="4"/>
      <c r="N13" s="55" t="e">
        <f t="shared" si="1"/>
        <v>#N/A</v>
      </c>
      <c r="O13" s="55" t="e">
        <f t="shared" si="2"/>
        <v>#N/A</v>
      </c>
      <c r="P13" s="4" t="e">
        <f>_xlfn.CONCAT("Beste ",C13,". Je hebt een CLA balans van ",G13," CLA eyecons en een",CLA_Gegevens!$C$3," eyeventure balans van ",H13," eyecons. Je hebt €",J13," rente verdiend op een CLA investering van €",I13,". Dat brengt de totaalwaarde naar €",K13," te converteren. Dit is berekend als ",L13," ",CLA_Gegevens!$C$3," eyeventure eyecons te transfereren bij een waardering van €",CLA_Gegevens!$C$29,". Je nieuwe balans is daarmee ",N13, " ",CLA_Gegevens!$C$3," eyeventure eyecons")</f>
        <v>#N/A</v>
      </c>
    </row>
    <row r="14" spans="2:16" x14ac:dyDescent="0.55000000000000004">
      <c r="B14" s="4">
        <f>CLA_Accounts!$B12</f>
        <v>0</v>
      </c>
      <c r="C14" s="4" t="e">
        <f>VLOOKUP($B14,VENTURE_Accounts!B:K,9,FALSE)</f>
        <v>#N/A</v>
      </c>
      <c r="D14" s="4" t="e">
        <f>VLOOKUP(B14,CLA_Accounts!B:E,4,0)</f>
        <v>#N/A</v>
      </c>
      <c r="E14" s="4" t="e">
        <f>VLOOKUP($B14,VENTURE_Accounts!B:E,4,FALSE)</f>
        <v>#N/A</v>
      </c>
      <c r="F14" s="4" t="e">
        <f>VLOOKUP($B14,VENTURE_Accounts!B:E,2,FALSE)</f>
        <v>#N/A</v>
      </c>
      <c r="G14" s="4" t="e">
        <f>VLOOKUP(B14,CLA_Accounts!B:K,5,0)</f>
        <v>#N/A</v>
      </c>
      <c r="H14" s="28" t="e">
        <f>VLOOKUP($B14,VENTURE_Accounts!B:K,5,FALSE)</f>
        <v>#N/A</v>
      </c>
      <c r="I14" s="53">
        <f>VLOOKUP(B14,CLA_Berekeningen!B$6:X$191,5,FALSE)</f>
        <v>0</v>
      </c>
      <c r="J14" s="51">
        <f>VLOOKUP(B14,CLA_Berekeningen!B$6:X$191,20,FALSE)</f>
        <v>0</v>
      </c>
      <c r="K14" s="53">
        <f t="shared" si="0"/>
        <v>0</v>
      </c>
      <c r="L14" s="28" t="str">
        <f>VLOOKUP(B14,CLA_Berekeningen!B:X,23,0)</f>
        <v>0</v>
      </c>
      <c r="M14" s="4"/>
      <c r="N14" s="55" t="e">
        <f t="shared" si="1"/>
        <v>#N/A</v>
      </c>
      <c r="O14" s="55" t="e">
        <f t="shared" si="2"/>
        <v>#N/A</v>
      </c>
      <c r="P14" s="4" t="e">
        <f>_xlfn.CONCAT("Beste ",C14,". Je hebt een CLA balans van ",G14," CLA eyecons en een",CLA_Gegevens!$C$3," eyeventure balans van ",H14," eyecons. Je hebt €",J14," rente verdiend op een CLA investering van €",I14,". Dat brengt de totaalwaarde naar €",K14," te converteren. Dit is berekend als ",L14," ",CLA_Gegevens!$C$3," eyeventure eyecons te transfereren bij een waardering van €",CLA_Gegevens!$C$29,". Je nieuwe balans is daarmee ",N14, " ",CLA_Gegevens!$C$3," eyeventure eyecons")</f>
        <v>#N/A</v>
      </c>
    </row>
    <row r="15" spans="2:16" x14ac:dyDescent="0.55000000000000004">
      <c r="B15" s="4">
        <f>CLA_Accounts!$B13</f>
        <v>0</v>
      </c>
      <c r="C15" s="4" t="e">
        <f>VLOOKUP($B15,VENTURE_Accounts!B:K,9,FALSE)</f>
        <v>#N/A</v>
      </c>
      <c r="D15" s="4" t="e">
        <f>VLOOKUP(B15,CLA_Accounts!B:E,4,0)</f>
        <v>#N/A</v>
      </c>
      <c r="E15" s="4" t="e">
        <f>VLOOKUP($B15,VENTURE_Accounts!B:E,4,FALSE)</f>
        <v>#N/A</v>
      </c>
      <c r="F15" s="4" t="e">
        <f>VLOOKUP($B15,VENTURE_Accounts!B:E,2,FALSE)</f>
        <v>#N/A</v>
      </c>
      <c r="G15" s="4" t="e">
        <f>VLOOKUP(B15,CLA_Accounts!B:K,5,0)</f>
        <v>#N/A</v>
      </c>
      <c r="H15" s="28" t="e">
        <f>VLOOKUP($B15,VENTURE_Accounts!B:K,5,FALSE)</f>
        <v>#N/A</v>
      </c>
      <c r="I15" s="53">
        <f>VLOOKUP(B15,CLA_Berekeningen!B$6:X$191,5,FALSE)</f>
        <v>0</v>
      </c>
      <c r="J15" s="51">
        <f>VLOOKUP(B15,CLA_Berekeningen!B$6:X$191,20,FALSE)</f>
        <v>0</v>
      </c>
      <c r="K15" s="53">
        <f t="shared" si="0"/>
        <v>0</v>
      </c>
      <c r="L15" s="28" t="str">
        <f>VLOOKUP(B15,CLA_Berekeningen!B:X,23,0)</f>
        <v>0</v>
      </c>
      <c r="M15" s="4"/>
      <c r="N15" s="55" t="e">
        <f t="shared" si="1"/>
        <v>#N/A</v>
      </c>
      <c r="O15" s="55" t="e">
        <f t="shared" si="2"/>
        <v>#N/A</v>
      </c>
      <c r="P15" s="4" t="e">
        <f>_xlfn.CONCAT("Beste ",C15,". Je hebt een CLA balans van ",G15," CLA eyecons en een",CLA_Gegevens!$C$3," eyeventure balans van ",H15," eyecons. Je hebt €",J15," rente verdiend op een CLA investering van €",I15,". Dat brengt de totaalwaarde naar €",K15," te converteren. Dit is berekend als ",L15," ",CLA_Gegevens!$C$3," eyeventure eyecons te transfereren bij een waardering van €",CLA_Gegevens!$C$29,". Je nieuwe balans is daarmee ",N15, " ",CLA_Gegevens!$C$3," eyeventure eyecons")</f>
        <v>#N/A</v>
      </c>
    </row>
    <row r="16" spans="2:16" x14ac:dyDescent="0.55000000000000004">
      <c r="B16" s="4">
        <f>CLA_Accounts!$B14</f>
        <v>0</v>
      </c>
      <c r="C16" s="4" t="e">
        <f>VLOOKUP($B16,VENTURE_Accounts!B:K,9,FALSE)</f>
        <v>#N/A</v>
      </c>
      <c r="D16" s="4" t="e">
        <f>VLOOKUP(B16,CLA_Accounts!B:E,4,0)</f>
        <v>#N/A</v>
      </c>
      <c r="E16" s="4" t="e">
        <f>VLOOKUP($B16,VENTURE_Accounts!B:E,4,FALSE)</f>
        <v>#N/A</v>
      </c>
      <c r="F16" s="4" t="e">
        <f>VLOOKUP($B16,VENTURE_Accounts!B:E,2,FALSE)</f>
        <v>#N/A</v>
      </c>
      <c r="G16" s="4" t="e">
        <f>VLOOKUP(B16,CLA_Accounts!B:K,5,0)</f>
        <v>#N/A</v>
      </c>
      <c r="H16" s="28" t="e">
        <f>VLOOKUP($B16,VENTURE_Accounts!B:K,5,FALSE)</f>
        <v>#N/A</v>
      </c>
      <c r="I16" s="53">
        <f>VLOOKUP(B16,CLA_Berekeningen!B$6:X$191,5,FALSE)</f>
        <v>0</v>
      </c>
      <c r="J16" s="51">
        <f>VLOOKUP(B16,CLA_Berekeningen!B$6:X$191,20,FALSE)</f>
        <v>0</v>
      </c>
      <c r="K16" s="53">
        <f t="shared" si="0"/>
        <v>0</v>
      </c>
      <c r="L16" s="28" t="str">
        <f>VLOOKUP(B16,CLA_Berekeningen!B:X,23,0)</f>
        <v>0</v>
      </c>
      <c r="M16" s="4"/>
      <c r="N16" s="55" t="e">
        <f t="shared" si="1"/>
        <v>#N/A</v>
      </c>
      <c r="O16" s="55" t="e">
        <f t="shared" si="2"/>
        <v>#N/A</v>
      </c>
      <c r="P16" s="4" t="e">
        <f>_xlfn.CONCAT("Beste ",C16,". Je hebt een CLA balans van ",G16," CLA eyecons en een",CLA_Gegevens!$C$3," eyeventure balans van ",H16," eyecons. Je hebt €",J16," rente verdiend op een CLA investering van €",I16,". Dat brengt de totaalwaarde naar €",K16," te converteren. Dit is berekend als ",L16," ",CLA_Gegevens!$C$3," eyeventure eyecons te transfereren bij een waardering van €",CLA_Gegevens!$C$29,". Je nieuwe balans is daarmee ",N16, " ",CLA_Gegevens!$C$3," eyeventure eyecons")</f>
        <v>#N/A</v>
      </c>
    </row>
    <row r="17" spans="2:16" x14ac:dyDescent="0.55000000000000004">
      <c r="B17" s="4">
        <f>CLA_Accounts!$B15</f>
        <v>0</v>
      </c>
      <c r="C17" s="4" t="e">
        <f>VLOOKUP($B17,VENTURE_Accounts!B:K,9,FALSE)</f>
        <v>#N/A</v>
      </c>
      <c r="D17" s="4" t="e">
        <f>VLOOKUP(B17,CLA_Accounts!B:E,4,0)</f>
        <v>#N/A</v>
      </c>
      <c r="E17" s="4" t="e">
        <f>VLOOKUP($B17,VENTURE_Accounts!B:E,4,FALSE)</f>
        <v>#N/A</v>
      </c>
      <c r="F17" s="4" t="e">
        <f>VLOOKUP($B17,VENTURE_Accounts!B:E,2,FALSE)</f>
        <v>#N/A</v>
      </c>
      <c r="G17" s="4" t="e">
        <f>VLOOKUP(B17,CLA_Accounts!B:K,5,0)</f>
        <v>#N/A</v>
      </c>
      <c r="H17" s="28" t="e">
        <f>VLOOKUP($B17,VENTURE_Accounts!B:K,5,FALSE)</f>
        <v>#N/A</v>
      </c>
      <c r="I17" s="53">
        <f>VLOOKUP(B17,CLA_Berekeningen!B$6:X$191,5,FALSE)</f>
        <v>0</v>
      </c>
      <c r="J17" s="51">
        <f>VLOOKUP(B17,CLA_Berekeningen!B$6:X$191,20,FALSE)</f>
        <v>0</v>
      </c>
      <c r="K17" s="53">
        <f t="shared" si="0"/>
        <v>0</v>
      </c>
      <c r="L17" s="28" t="str">
        <f>VLOOKUP(B17,CLA_Berekeningen!B:X,23,0)</f>
        <v>0</v>
      </c>
      <c r="M17" s="4"/>
      <c r="N17" s="55" t="e">
        <f t="shared" si="1"/>
        <v>#N/A</v>
      </c>
      <c r="O17" s="55" t="e">
        <f t="shared" si="2"/>
        <v>#N/A</v>
      </c>
      <c r="P17" s="4" t="e">
        <f>_xlfn.CONCAT("Beste ",C17,". Je hebt een CLA balans van ",G17," CLA eyecons en een",CLA_Gegevens!$C$3," eyeventure balans van ",H17," eyecons. Je hebt €",J17," rente verdiend op een CLA investering van €",I17,". Dat brengt de totaalwaarde naar €",K17," te converteren. Dit is berekend als ",L17," ",CLA_Gegevens!$C$3," eyeventure eyecons te transfereren bij een waardering van €",CLA_Gegevens!$C$29,". Je nieuwe balans is daarmee ",N17, " ",CLA_Gegevens!$C$3," eyeventure eyecons")</f>
        <v>#N/A</v>
      </c>
    </row>
    <row r="18" spans="2:16" x14ac:dyDescent="0.55000000000000004">
      <c r="B18" s="4">
        <f>CLA_Accounts!$B16</f>
        <v>0</v>
      </c>
      <c r="C18" s="4" t="e">
        <f>VLOOKUP($B18,VENTURE_Accounts!B:K,9,FALSE)</f>
        <v>#N/A</v>
      </c>
      <c r="D18" s="4" t="e">
        <f>VLOOKUP(B18,CLA_Accounts!B:E,4,0)</f>
        <v>#N/A</v>
      </c>
      <c r="E18" s="4" t="e">
        <f>VLOOKUP($B18,VENTURE_Accounts!B:E,4,FALSE)</f>
        <v>#N/A</v>
      </c>
      <c r="F18" s="4" t="e">
        <f>VLOOKUP($B18,VENTURE_Accounts!B:E,2,FALSE)</f>
        <v>#N/A</v>
      </c>
      <c r="G18" s="4" t="e">
        <f>VLOOKUP(B18,CLA_Accounts!B:K,5,0)</f>
        <v>#N/A</v>
      </c>
      <c r="H18" s="28" t="e">
        <f>VLOOKUP($B18,VENTURE_Accounts!B:K,5,FALSE)</f>
        <v>#N/A</v>
      </c>
      <c r="I18" s="53">
        <f>VLOOKUP(B18,CLA_Berekeningen!B$6:X$191,5,FALSE)</f>
        <v>0</v>
      </c>
      <c r="J18" s="51">
        <f>VLOOKUP(B18,CLA_Berekeningen!B$6:X$191,20,FALSE)</f>
        <v>0</v>
      </c>
      <c r="K18" s="53">
        <f t="shared" si="0"/>
        <v>0</v>
      </c>
      <c r="L18" s="28" t="str">
        <f>VLOOKUP(B18,CLA_Berekeningen!B:X,23,0)</f>
        <v>0</v>
      </c>
      <c r="M18" s="4"/>
      <c r="N18" s="55" t="e">
        <f t="shared" si="1"/>
        <v>#N/A</v>
      </c>
      <c r="O18" s="55" t="e">
        <f t="shared" si="2"/>
        <v>#N/A</v>
      </c>
      <c r="P18" s="4" t="e">
        <f>_xlfn.CONCAT("Beste ",C18,". Je hebt een CLA balans van ",G18," CLA eyecons en een",CLA_Gegevens!$C$3," eyeventure balans van ",H18," eyecons. Je hebt €",J18," rente verdiend op een CLA investering van €",I18,". Dat brengt de totaalwaarde naar €",K18," te converteren. Dit is berekend als ",L18," ",CLA_Gegevens!$C$3," eyeventure eyecons te transfereren bij een waardering van €",CLA_Gegevens!$C$29,". Je nieuwe balans is daarmee ",N18, " ",CLA_Gegevens!$C$3," eyeventure eyecons")</f>
        <v>#N/A</v>
      </c>
    </row>
    <row r="19" spans="2:16" x14ac:dyDescent="0.55000000000000004">
      <c r="B19" s="4">
        <f>CLA_Accounts!$B17</f>
        <v>0</v>
      </c>
      <c r="C19" s="4" t="e">
        <f>VLOOKUP($B19,VENTURE_Accounts!B:K,9,FALSE)</f>
        <v>#N/A</v>
      </c>
      <c r="D19" s="4" t="e">
        <f>VLOOKUP(B19,CLA_Accounts!B:E,4,0)</f>
        <v>#N/A</v>
      </c>
      <c r="E19" s="4" t="e">
        <f>VLOOKUP($B19,VENTURE_Accounts!B:E,4,FALSE)</f>
        <v>#N/A</v>
      </c>
      <c r="F19" s="4" t="e">
        <f>VLOOKUP($B19,VENTURE_Accounts!B:E,2,FALSE)</f>
        <v>#N/A</v>
      </c>
      <c r="G19" s="4" t="e">
        <f>VLOOKUP(B19,CLA_Accounts!B:K,5,0)</f>
        <v>#N/A</v>
      </c>
      <c r="H19" s="28" t="e">
        <f>VLOOKUP($B19,VENTURE_Accounts!B:K,5,FALSE)</f>
        <v>#N/A</v>
      </c>
      <c r="I19" s="53">
        <f>VLOOKUP(B19,CLA_Berekeningen!B$6:X$191,5,FALSE)</f>
        <v>0</v>
      </c>
      <c r="J19" s="51">
        <f>VLOOKUP(B19,CLA_Berekeningen!B$6:X$191,20,FALSE)</f>
        <v>0</v>
      </c>
      <c r="K19" s="53">
        <f t="shared" si="0"/>
        <v>0</v>
      </c>
      <c r="L19" s="28" t="str">
        <f>VLOOKUP(B19,CLA_Berekeningen!B:X,23,0)</f>
        <v>0</v>
      </c>
      <c r="M19" s="4"/>
      <c r="N19" s="55" t="e">
        <f t="shared" si="1"/>
        <v>#N/A</v>
      </c>
      <c r="O19" s="55" t="e">
        <f t="shared" si="2"/>
        <v>#N/A</v>
      </c>
      <c r="P19" s="4" t="e">
        <f>_xlfn.CONCAT("Beste ",C19,". Je hebt een CLA balans van ",G19," CLA eyecons en een",CLA_Gegevens!$C$3," eyeventure balans van ",H19," eyecons. Je hebt €",J19," rente verdiend op een CLA investering van €",I19,". Dat brengt de totaalwaarde naar €",K19," te converteren. Dit is berekend als ",L19," ",CLA_Gegevens!$C$3," eyeventure eyecons te transfereren bij een waardering van €",CLA_Gegevens!$C$29,". Je nieuwe balans is daarmee ",N19, " ",CLA_Gegevens!$C$3," eyeventure eyecons")</f>
        <v>#N/A</v>
      </c>
    </row>
    <row r="20" spans="2:16" x14ac:dyDescent="0.55000000000000004">
      <c r="B20" s="4">
        <f>CLA_Accounts!$B18</f>
        <v>0</v>
      </c>
      <c r="C20" s="4" t="e">
        <f>VLOOKUP($B20,VENTURE_Accounts!B:K,9,FALSE)</f>
        <v>#N/A</v>
      </c>
      <c r="D20" s="4" t="e">
        <f>VLOOKUP(B20,CLA_Accounts!B:E,4,0)</f>
        <v>#N/A</v>
      </c>
      <c r="E20" s="4" t="e">
        <f>VLOOKUP($B20,VENTURE_Accounts!B:E,4,FALSE)</f>
        <v>#N/A</v>
      </c>
      <c r="F20" s="4" t="e">
        <f>VLOOKUP($B20,VENTURE_Accounts!B:E,2,FALSE)</f>
        <v>#N/A</v>
      </c>
      <c r="G20" s="4" t="e">
        <f>VLOOKUP(B20,CLA_Accounts!B:K,5,0)</f>
        <v>#N/A</v>
      </c>
      <c r="H20" s="28" t="e">
        <f>VLOOKUP($B20,VENTURE_Accounts!B:K,5,FALSE)</f>
        <v>#N/A</v>
      </c>
      <c r="I20" s="53">
        <f>VLOOKUP(B20,CLA_Berekeningen!B$6:X$191,5,FALSE)</f>
        <v>0</v>
      </c>
      <c r="J20" s="51">
        <f>VLOOKUP(B20,CLA_Berekeningen!B$6:X$191,20,FALSE)</f>
        <v>0</v>
      </c>
      <c r="K20" s="53">
        <f t="shared" si="0"/>
        <v>0</v>
      </c>
      <c r="L20" s="28" t="str">
        <f>VLOOKUP(B20,CLA_Berekeningen!B:X,23,0)</f>
        <v>0</v>
      </c>
      <c r="M20" s="4"/>
      <c r="N20" s="55" t="e">
        <f t="shared" si="1"/>
        <v>#N/A</v>
      </c>
      <c r="O20" s="55" t="e">
        <f t="shared" si="2"/>
        <v>#N/A</v>
      </c>
      <c r="P20" s="4" t="e">
        <f>_xlfn.CONCAT("Beste ",C20,". Je hebt een CLA balans van ",G20," CLA eyecons en een",CLA_Gegevens!$C$3," eyeventure balans van ",H20," eyecons. Je hebt €",J20," rente verdiend op een CLA investering van €",I20,". Dat brengt de totaalwaarde naar €",K20," te converteren. Dit is berekend als ",L20," ",CLA_Gegevens!$C$3," eyeventure eyecons te transfereren bij een waardering van €",CLA_Gegevens!$C$29,". Je nieuwe balans is daarmee ",N20, " ",CLA_Gegevens!$C$3," eyeventure eyecons")</f>
        <v>#N/A</v>
      </c>
    </row>
    <row r="21" spans="2:16" x14ac:dyDescent="0.55000000000000004">
      <c r="B21" s="4">
        <f>CLA_Accounts!$B19</f>
        <v>0</v>
      </c>
      <c r="C21" s="4" t="e">
        <f>VLOOKUP($B21,VENTURE_Accounts!B:K,9,FALSE)</f>
        <v>#N/A</v>
      </c>
      <c r="D21" s="4" t="e">
        <f>VLOOKUP(B21,CLA_Accounts!B:E,4,0)</f>
        <v>#N/A</v>
      </c>
      <c r="E21" s="4" t="e">
        <f>VLOOKUP($B21,VENTURE_Accounts!B:E,4,FALSE)</f>
        <v>#N/A</v>
      </c>
      <c r="F21" s="4" t="e">
        <f>VLOOKUP($B21,VENTURE_Accounts!B:E,2,FALSE)</f>
        <v>#N/A</v>
      </c>
      <c r="G21" s="4" t="e">
        <f>VLOOKUP(B21,CLA_Accounts!B:K,5,0)</f>
        <v>#N/A</v>
      </c>
      <c r="H21" s="28" t="e">
        <f>VLOOKUP($B21,VENTURE_Accounts!B:K,5,FALSE)</f>
        <v>#N/A</v>
      </c>
      <c r="I21" s="53">
        <f>VLOOKUP(B21,CLA_Berekeningen!B$6:X$191,5,FALSE)</f>
        <v>0</v>
      </c>
      <c r="J21" s="51">
        <f>VLOOKUP(B21,CLA_Berekeningen!B$6:X$191,20,FALSE)</f>
        <v>0</v>
      </c>
      <c r="K21" s="53">
        <f t="shared" si="0"/>
        <v>0</v>
      </c>
      <c r="L21" s="28" t="str">
        <f>VLOOKUP(B21,CLA_Berekeningen!B:X,23,0)</f>
        <v>0</v>
      </c>
      <c r="M21" s="4"/>
      <c r="N21" s="55" t="e">
        <f t="shared" si="1"/>
        <v>#N/A</v>
      </c>
      <c r="O21" s="55" t="e">
        <f t="shared" si="2"/>
        <v>#N/A</v>
      </c>
      <c r="P21" s="4" t="e">
        <f>_xlfn.CONCAT("Beste ",C21,". Je hebt een CLA balans van ",G21," CLA eyecons en een",CLA_Gegevens!$C$3," eyeventure balans van ",H21," eyecons. Je hebt €",J21," rente verdiend op een CLA investering van €",I21,". Dat brengt de totaalwaarde naar €",K21," te converteren. Dit is berekend als ",L21," ",CLA_Gegevens!$C$3," eyeventure eyecons te transfereren bij een waardering van €",CLA_Gegevens!$C$29,". Je nieuwe balans is daarmee ",N21, " ",CLA_Gegevens!$C$3," eyeventure eyecons")</f>
        <v>#N/A</v>
      </c>
    </row>
    <row r="22" spans="2:16" x14ac:dyDescent="0.55000000000000004">
      <c r="B22" s="4">
        <f>CLA_Accounts!$B20</f>
        <v>0</v>
      </c>
      <c r="C22" s="4" t="e">
        <f>VLOOKUP($B22,VENTURE_Accounts!B:K,9,FALSE)</f>
        <v>#N/A</v>
      </c>
      <c r="D22" s="4" t="e">
        <f>VLOOKUP(B22,CLA_Accounts!B:E,4,0)</f>
        <v>#N/A</v>
      </c>
      <c r="E22" s="4" t="e">
        <f>VLOOKUP($B22,VENTURE_Accounts!B:E,4,FALSE)</f>
        <v>#N/A</v>
      </c>
      <c r="F22" s="4" t="e">
        <f>VLOOKUP($B22,VENTURE_Accounts!B:E,2,FALSE)</f>
        <v>#N/A</v>
      </c>
      <c r="G22" s="4" t="e">
        <f>VLOOKUP(B22,CLA_Accounts!B:K,5,0)</f>
        <v>#N/A</v>
      </c>
      <c r="H22" s="28" t="e">
        <f>VLOOKUP($B22,VENTURE_Accounts!B:K,5,FALSE)</f>
        <v>#N/A</v>
      </c>
      <c r="I22" s="53">
        <f>VLOOKUP(B22,CLA_Berekeningen!B$6:X$191,5,FALSE)</f>
        <v>0</v>
      </c>
      <c r="J22" s="51">
        <f>VLOOKUP(B22,CLA_Berekeningen!B$6:X$191,20,FALSE)</f>
        <v>0</v>
      </c>
      <c r="K22" s="53">
        <f t="shared" si="0"/>
        <v>0</v>
      </c>
      <c r="L22" s="28" t="str">
        <f>VLOOKUP(B22,CLA_Berekeningen!B:X,23,0)</f>
        <v>0</v>
      </c>
      <c r="M22" s="4"/>
      <c r="N22" s="55" t="e">
        <f t="shared" si="1"/>
        <v>#N/A</v>
      </c>
      <c r="O22" s="55" t="e">
        <f t="shared" si="2"/>
        <v>#N/A</v>
      </c>
      <c r="P22" s="4" t="e">
        <f>_xlfn.CONCAT("Beste ",C22,". Je hebt een CLA balans van ",G22," CLA eyecons en een",CLA_Gegevens!$C$3," eyeventure balans van ",H22," eyecons. Je hebt €",J22," rente verdiend op een CLA investering van €",I22,". Dat brengt de totaalwaarde naar €",K22," te converteren. Dit is berekend als ",L22," ",CLA_Gegevens!$C$3," eyeventure eyecons te transfereren bij een waardering van €",CLA_Gegevens!$C$29,". Je nieuwe balans is daarmee ",N22, " ",CLA_Gegevens!$C$3," eyeventure eyecons")</f>
        <v>#N/A</v>
      </c>
    </row>
    <row r="23" spans="2:16" x14ac:dyDescent="0.55000000000000004">
      <c r="B23" s="4">
        <f>CLA_Accounts!$B21</f>
        <v>0</v>
      </c>
      <c r="C23" s="4" t="e">
        <f>VLOOKUP($B23,VENTURE_Accounts!B:K,9,FALSE)</f>
        <v>#N/A</v>
      </c>
      <c r="D23" s="4" t="e">
        <f>VLOOKUP(B23,CLA_Accounts!B:E,4,0)</f>
        <v>#N/A</v>
      </c>
      <c r="E23" s="4" t="e">
        <f>VLOOKUP($B23,VENTURE_Accounts!B:E,4,FALSE)</f>
        <v>#N/A</v>
      </c>
      <c r="F23" s="4" t="e">
        <f>VLOOKUP($B23,VENTURE_Accounts!B:E,2,FALSE)</f>
        <v>#N/A</v>
      </c>
      <c r="G23" s="4" t="e">
        <f>VLOOKUP(B23,CLA_Accounts!B:K,5,0)</f>
        <v>#N/A</v>
      </c>
      <c r="H23" s="28" t="e">
        <f>VLOOKUP($B23,VENTURE_Accounts!B:K,5,FALSE)</f>
        <v>#N/A</v>
      </c>
      <c r="I23" s="53">
        <f>VLOOKUP(B23,CLA_Berekeningen!B$6:X$191,5,FALSE)</f>
        <v>0</v>
      </c>
      <c r="J23" s="51">
        <f>VLOOKUP(B23,CLA_Berekeningen!B$6:X$191,20,FALSE)</f>
        <v>0</v>
      </c>
      <c r="K23" s="53">
        <f t="shared" si="0"/>
        <v>0</v>
      </c>
      <c r="L23" s="28" t="str">
        <f>VLOOKUP(B23,CLA_Berekeningen!B:X,23,0)</f>
        <v>0</v>
      </c>
      <c r="M23" s="4"/>
      <c r="N23" s="55" t="e">
        <f t="shared" si="1"/>
        <v>#N/A</v>
      </c>
      <c r="O23" s="55" t="e">
        <f t="shared" si="2"/>
        <v>#N/A</v>
      </c>
      <c r="P23" s="4" t="e">
        <f>_xlfn.CONCAT("Beste ",C23,". Je hebt een CLA balans van ",G23," CLA eyecons en een",CLA_Gegevens!$C$3," eyeventure balans van ",H23," eyecons. Je hebt €",J23," rente verdiend op een CLA investering van €",I23,". Dat brengt de totaalwaarde naar €",K23," te converteren. Dit is berekend als ",L23," ",CLA_Gegevens!$C$3," eyeventure eyecons te transfereren bij een waardering van €",CLA_Gegevens!$C$29,". Je nieuwe balans is daarmee ",N23, " ",CLA_Gegevens!$C$3," eyeventure eyecons")</f>
        <v>#N/A</v>
      </c>
    </row>
    <row r="24" spans="2:16" x14ac:dyDescent="0.55000000000000004">
      <c r="B24" s="4">
        <f>CLA_Accounts!$B22</f>
        <v>0</v>
      </c>
      <c r="C24" s="4" t="e">
        <f>VLOOKUP($B24,VENTURE_Accounts!B:K,9,FALSE)</f>
        <v>#N/A</v>
      </c>
      <c r="D24" s="4" t="e">
        <f>VLOOKUP(B24,CLA_Accounts!B:E,4,0)</f>
        <v>#N/A</v>
      </c>
      <c r="E24" s="4" t="e">
        <f>VLOOKUP($B24,VENTURE_Accounts!B:E,4,FALSE)</f>
        <v>#N/A</v>
      </c>
      <c r="F24" s="4" t="e">
        <f>VLOOKUP($B24,VENTURE_Accounts!B:E,2,FALSE)</f>
        <v>#N/A</v>
      </c>
      <c r="G24" s="4" t="e">
        <f>VLOOKUP(B24,CLA_Accounts!B:K,5,0)</f>
        <v>#N/A</v>
      </c>
      <c r="H24" s="28" t="e">
        <f>VLOOKUP($B24,VENTURE_Accounts!B:K,5,FALSE)</f>
        <v>#N/A</v>
      </c>
      <c r="I24" s="53">
        <f>VLOOKUP(B24,CLA_Berekeningen!B$6:X$191,5,FALSE)</f>
        <v>0</v>
      </c>
      <c r="J24" s="51">
        <f>VLOOKUP(B24,CLA_Berekeningen!B$6:X$191,20,FALSE)</f>
        <v>0</v>
      </c>
      <c r="K24" s="53">
        <f t="shared" si="0"/>
        <v>0</v>
      </c>
      <c r="L24" s="28" t="str">
        <f>VLOOKUP(B24,CLA_Berekeningen!B:X,23,0)</f>
        <v>0</v>
      </c>
      <c r="M24" s="4"/>
      <c r="N24" s="55" t="e">
        <f t="shared" si="1"/>
        <v>#N/A</v>
      </c>
      <c r="O24" s="55" t="e">
        <f t="shared" si="2"/>
        <v>#N/A</v>
      </c>
      <c r="P24" s="4" t="e">
        <f>_xlfn.CONCAT("Beste ",C24,". Je hebt een CLA balans van ",G24," CLA eyecons en een",CLA_Gegevens!$C$3," eyeventure balans van ",H24," eyecons. Je hebt €",J24," rente verdiend op een CLA investering van €",I24,". Dat brengt de totaalwaarde naar €",K24," te converteren. Dit is berekend als ",L24," ",CLA_Gegevens!$C$3," eyeventure eyecons te transfereren bij een waardering van €",CLA_Gegevens!$C$29,". Je nieuwe balans is daarmee ",N24, " ",CLA_Gegevens!$C$3," eyeventure eyecons")</f>
        <v>#N/A</v>
      </c>
    </row>
    <row r="25" spans="2:16" x14ac:dyDescent="0.55000000000000004">
      <c r="B25" s="4">
        <f>CLA_Accounts!$B23</f>
        <v>0</v>
      </c>
      <c r="C25" s="4" t="e">
        <f>VLOOKUP($B25,VENTURE_Accounts!B:K,9,FALSE)</f>
        <v>#N/A</v>
      </c>
      <c r="D25" s="4" t="e">
        <f>VLOOKUP(B25,CLA_Accounts!B:E,4,0)</f>
        <v>#N/A</v>
      </c>
      <c r="E25" s="4" t="e">
        <f>VLOOKUP($B25,VENTURE_Accounts!B:E,4,FALSE)</f>
        <v>#N/A</v>
      </c>
      <c r="F25" s="4" t="e">
        <f>VLOOKUP($B25,VENTURE_Accounts!B:E,2,FALSE)</f>
        <v>#N/A</v>
      </c>
      <c r="G25" s="4" t="e">
        <f>VLOOKUP(B25,CLA_Accounts!B:K,5,0)</f>
        <v>#N/A</v>
      </c>
      <c r="H25" s="28" t="e">
        <f>VLOOKUP($B25,VENTURE_Accounts!B:K,5,FALSE)</f>
        <v>#N/A</v>
      </c>
      <c r="I25" s="53">
        <f>VLOOKUP(B25,CLA_Berekeningen!B$6:X$191,5,FALSE)</f>
        <v>0</v>
      </c>
      <c r="J25" s="51">
        <f>VLOOKUP(B25,CLA_Berekeningen!B$6:X$191,20,FALSE)</f>
        <v>0</v>
      </c>
      <c r="K25" s="53">
        <f t="shared" si="0"/>
        <v>0</v>
      </c>
      <c r="L25" s="28" t="str">
        <f>VLOOKUP(B25,CLA_Berekeningen!B:X,23,0)</f>
        <v>0</v>
      </c>
      <c r="M25" s="4"/>
      <c r="N25" s="55" t="e">
        <f t="shared" si="1"/>
        <v>#N/A</v>
      </c>
      <c r="O25" s="55" t="e">
        <f t="shared" si="2"/>
        <v>#N/A</v>
      </c>
      <c r="P25" s="4" t="e">
        <f>_xlfn.CONCAT("Beste ",C25,". Je hebt een CLA balans van ",G25," CLA eyecons en een",CLA_Gegevens!$C$3," eyeventure balans van ",H25," eyecons. Je hebt €",J25," rente verdiend op een CLA investering van €",I25,". Dat brengt de totaalwaarde naar €",K25," te converteren. Dit is berekend als ",L25," ",CLA_Gegevens!$C$3," eyeventure eyecons te transfereren bij een waardering van €",CLA_Gegevens!$C$29,". Je nieuwe balans is daarmee ",N25, " ",CLA_Gegevens!$C$3," eyeventure eyecons")</f>
        <v>#N/A</v>
      </c>
    </row>
    <row r="26" spans="2:16" x14ac:dyDescent="0.55000000000000004">
      <c r="B26" s="4">
        <f>CLA_Accounts!$B24</f>
        <v>0</v>
      </c>
      <c r="C26" s="4" t="e">
        <f>VLOOKUP($B26,VENTURE_Accounts!B:K,9,FALSE)</f>
        <v>#N/A</v>
      </c>
      <c r="D26" s="4" t="e">
        <f>VLOOKUP(B26,CLA_Accounts!B:E,4,0)</f>
        <v>#N/A</v>
      </c>
      <c r="E26" s="4" t="e">
        <f>VLOOKUP($B26,VENTURE_Accounts!B:E,4,FALSE)</f>
        <v>#N/A</v>
      </c>
      <c r="F26" s="4" t="e">
        <f>VLOOKUP($B26,VENTURE_Accounts!B:E,2,FALSE)</f>
        <v>#N/A</v>
      </c>
      <c r="G26" s="4" t="e">
        <f>VLOOKUP(B26,CLA_Accounts!B:K,5,0)</f>
        <v>#N/A</v>
      </c>
      <c r="H26" s="28" t="e">
        <f>VLOOKUP($B26,VENTURE_Accounts!B:K,5,FALSE)</f>
        <v>#N/A</v>
      </c>
      <c r="I26" s="53">
        <f>VLOOKUP(B26,CLA_Berekeningen!B$6:X$191,5,FALSE)</f>
        <v>0</v>
      </c>
      <c r="J26" s="51">
        <f>VLOOKUP(B26,CLA_Berekeningen!B$6:X$191,20,FALSE)</f>
        <v>0</v>
      </c>
      <c r="K26" s="53">
        <f t="shared" si="0"/>
        <v>0</v>
      </c>
      <c r="L26" s="28" t="str">
        <f>VLOOKUP(B26,CLA_Berekeningen!B:X,23,0)</f>
        <v>0</v>
      </c>
      <c r="M26" s="4"/>
      <c r="N26" s="55" t="e">
        <f t="shared" si="1"/>
        <v>#N/A</v>
      </c>
      <c r="O26" s="55" t="e">
        <f t="shared" si="2"/>
        <v>#N/A</v>
      </c>
      <c r="P26" s="4" t="e">
        <f>_xlfn.CONCAT("Beste ",C26,". Je hebt een CLA balans van ",G26," CLA eyecons en een",CLA_Gegevens!$C$3," eyeventure balans van ",H26," eyecons. Je hebt €",J26," rente verdiend op een CLA investering van €",I26,". Dat brengt de totaalwaarde naar €",K26," te converteren. Dit is berekend als ",L26," ",CLA_Gegevens!$C$3," eyeventure eyecons te transfereren bij een waardering van €",CLA_Gegevens!$C$29,". Je nieuwe balans is daarmee ",N26, " ",CLA_Gegevens!$C$3," eyeventure eyecons")</f>
        <v>#N/A</v>
      </c>
    </row>
    <row r="27" spans="2:16" x14ac:dyDescent="0.55000000000000004">
      <c r="B27" s="4">
        <f>CLA_Accounts!$B25</f>
        <v>0</v>
      </c>
      <c r="C27" s="4" t="e">
        <f>VLOOKUP($B27,VENTURE_Accounts!B:K,9,FALSE)</f>
        <v>#N/A</v>
      </c>
      <c r="D27" s="4" t="e">
        <f>VLOOKUP(B27,CLA_Accounts!B:E,4,0)</f>
        <v>#N/A</v>
      </c>
      <c r="E27" s="4" t="e">
        <f>VLOOKUP($B27,VENTURE_Accounts!B:E,4,FALSE)</f>
        <v>#N/A</v>
      </c>
      <c r="F27" s="4" t="e">
        <f>VLOOKUP($B27,VENTURE_Accounts!B:E,2,FALSE)</f>
        <v>#N/A</v>
      </c>
      <c r="G27" s="4" t="e">
        <f>VLOOKUP(B27,CLA_Accounts!B:K,5,0)</f>
        <v>#N/A</v>
      </c>
      <c r="H27" s="28" t="e">
        <f>VLOOKUP($B27,VENTURE_Accounts!B:K,5,FALSE)</f>
        <v>#N/A</v>
      </c>
      <c r="I27" s="53">
        <f>VLOOKUP(B27,CLA_Berekeningen!B$6:X$191,5,FALSE)</f>
        <v>0</v>
      </c>
      <c r="J27" s="51">
        <f>VLOOKUP(B27,CLA_Berekeningen!B$6:X$191,20,FALSE)</f>
        <v>0</v>
      </c>
      <c r="K27" s="53">
        <f t="shared" si="0"/>
        <v>0</v>
      </c>
      <c r="L27" s="28" t="str">
        <f>VLOOKUP(B27,CLA_Berekeningen!B:X,23,0)</f>
        <v>0</v>
      </c>
      <c r="M27" s="4"/>
      <c r="N27" s="55" t="e">
        <f t="shared" si="1"/>
        <v>#N/A</v>
      </c>
      <c r="O27" s="55" t="e">
        <f t="shared" si="2"/>
        <v>#N/A</v>
      </c>
      <c r="P27" s="4" t="e">
        <f>_xlfn.CONCAT("Beste ",C27,". Je hebt een CLA balans van ",G27," CLA eyecons en een",CLA_Gegevens!$C$3," eyeventure balans van ",H27," eyecons. Je hebt €",J27," rente verdiend op een CLA investering van €",I27,". Dat brengt de totaalwaarde naar €",K27," te converteren. Dit is berekend als ",L27," ",CLA_Gegevens!$C$3," eyeventure eyecons te transfereren bij een waardering van €",CLA_Gegevens!$C$29,". Je nieuwe balans is daarmee ",N27, " ",CLA_Gegevens!$C$3," eyeventure eyecons")</f>
        <v>#N/A</v>
      </c>
    </row>
    <row r="28" spans="2:16" x14ac:dyDescent="0.55000000000000004">
      <c r="B28" s="4">
        <f>CLA_Accounts!$B26</f>
        <v>0</v>
      </c>
      <c r="C28" s="4" t="e">
        <f>VLOOKUP($B28,VENTURE_Accounts!B:K,9,FALSE)</f>
        <v>#N/A</v>
      </c>
      <c r="D28" s="4" t="e">
        <f>VLOOKUP(B28,CLA_Accounts!B:E,4,0)</f>
        <v>#N/A</v>
      </c>
      <c r="E28" s="4" t="e">
        <f>VLOOKUP($B28,VENTURE_Accounts!B:E,4,FALSE)</f>
        <v>#N/A</v>
      </c>
      <c r="F28" s="4" t="e">
        <f>VLOOKUP($B28,VENTURE_Accounts!B:E,2,FALSE)</f>
        <v>#N/A</v>
      </c>
      <c r="G28" s="4" t="e">
        <f>VLOOKUP(B28,CLA_Accounts!B:K,5,0)</f>
        <v>#N/A</v>
      </c>
      <c r="H28" s="28" t="e">
        <f>VLOOKUP($B28,VENTURE_Accounts!B:K,5,FALSE)</f>
        <v>#N/A</v>
      </c>
      <c r="I28" s="53">
        <f>VLOOKUP(B28,CLA_Berekeningen!B$6:X$191,5,FALSE)</f>
        <v>0</v>
      </c>
      <c r="J28" s="51">
        <f>VLOOKUP(B28,CLA_Berekeningen!B$6:X$191,20,FALSE)</f>
        <v>0</v>
      </c>
      <c r="K28" s="53">
        <f t="shared" si="0"/>
        <v>0</v>
      </c>
      <c r="L28" s="28" t="str">
        <f>VLOOKUP(B28,CLA_Berekeningen!B:X,23,0)</f>
        <v>0</v>
      </c>
      <c r="M28" s="4"/>
      <c r="N28" s="55" t="e">
        <f t="shared" si="1"/>
        <v>#N/A</v>
      </c>
      <c r="O28" s="55" t="e">
        <f t="shared" si="2"/>
        <v>#N/A</v>
      </c>
      <c r="P28" s="4" t="e">
        <f>_xlfn.CONCAT("Beste ",C28,". Je hebt een CLA balans van ",G28," CLA eyecons en een",CLA_Gegevens!$C$3," eyeventure balans van ",H28," eyecons. Je hebt €",J28," rente verdiend op een CLA investering van €",I28,". Dat brengt de totaalwaarde naar €",K28," te converteren. Dit is berekend als ",L28," ",CLA_Gegevens!$C$3," eyeventure eyecons te transfereren bij een waardering van €",CLA_Gegevens!$C$29,". Je nieuwe balans is daarmee ",N28, " ",CLA_Gegevens!$C$3," eyeventure eyecons")</f>
        <v>#N/A</v>
      </c>
    </row>
    <row r="29" spans="2:16" x14ac:dyDescent="0.55000000000000004">
      <c r="B29" s="4">
        <f>CLA_Accounts!$B27</f>
        <v>0</v>
      </c>
      <c r="C29" s="4" t="e">
        <f>VLOOKUP($B29,VENTURE_Accounts!B:K,9,FALSE)</f>
        <v>#N/A</v>
      </c>
      <c r="D29" s="4" t="e">
        <f>VLOOKUP(B29,CLA_Accounts!B:E,4,0)</f>
        <v>#N/A</v>
      </c>
      <c r="E29" s="4" t="e">
        <f>VLOOKUP($B29,VENTURE_Accounts!B:E,4,FALSE)</f>
        <v>#N/A</v>
      </c>
      <c r="F29" s="4" t="e">
        <f>VLOOKUP($B29,VENTURE_Accounts!B:E,2,FALSE)</f>
        <v>#N/A</v>
      </c>
      <c r="G29" s="4" t="e">
        <f>VLOOKUP(B29,CLA_Accounts!B:K,5,0)</f>
        <v>#N/A</v>
      </c>
      <c r="H29" s="28" t="e">
        <f>VLOOKUP($B29,VENTURE_Accounts!B:K,5,FALSE)</f>
        <v>#N/A</v>
      </c>
      <c r="I29" s="53">
        <f>VLOOKUP(B29,CLA_Berekeningen!B$6:X$191,5,FALSE)</f>
        <v>0</v>
      </c>
      <c r="J29" s="51">
        <f>VLOOKUP(B29,CLA_Berekeningen!B$6:X$191,20,FALSE)</f>
        <v>0</v>
      </c>
      <c r="K29" s="53">
        <f t="shared" si="0"/>
        <v>0</v>
      </c>
      <c r="L29" s="28" t="str">
        <f>VLOOKUP(B29,CLA_Berekeningen!B:X,23,0)</f>
        <v>0</v>
      </c>
      <c r="M29" s="4"/>
      <c r="N29" s="55" t="e">
        <f t="shared" si="1"/>
        <v>#N/A</v>
      </c>
      <c r="O29" s="55" t="e">
        <f t="shared" si="2"/>
        <v>#N/A</v>
      </c>
      <c r="P29" s="4" t="e">
        <f>_xlfn.CONCAT("Beste ",C29,". Je hebt een CLA balans van ",G29," CLA eyecons en een",CLA_Gegevens!$C$3," eyeventure balans van ",H29," eyecons. Je hebt €",J29," rente verdiend op een CLA investering van €",I29,". Dat brengt de totaalwaarde naar €",K29," te converteren. Dit is berekend als ",L29," ",CLA_Gegevens!$C$3," eyeventure eyecons te transfereren bij een waardering van €",CLA_Gegevens!$C$29,". Je nieuwe balans is daarmee ",N29, " ",CLA_Gegevens!$C$3," eyeventure eyecons")</f>
        <v>#N/A</v>
      </c>
    </row>
    <row r="30" spans="2:16" x14ac:dyDescent="0.55000000000000004">
      <c r="B30" s="4">
        <f>CLA_Accounts!$B28</f>
        <v>0</v>
      </c>
      <c r="C30" s="4" t="e">
        <f>VLOOKUP($B30,VENTURE_Accounts!B:K,9,FALSE)</f>
        <v>#N/A</v>
      </c>
      <c r="D30" s="4" t="e">
        <f>VLOOKUP(B30,CLA_Accounts!B:E,4,0)</f>
        <v>#N/A</v>
      </c>
      <c r="E30" s="4" t="e">
        <f>VLOOKUP($B30,VENTURE_Accounts!B:E,4,FALSE)</f>
        <v>#N/A</v>
      </c>
      <c r="F30" s="4" t="e">
        <f>VLOOKUP($B30,VENTURE_Accounts!B:E,2,FALSE)</f>
        <v>#N/A</v>
      </c>
      <c r="G30" s="4" t="e">
        <f>VLOOKUP(B30,CLA_Accounts!B:K,5,0)</f>
        <v>#N/A</v>
      </c>
      <c r="H30" s="28" t="e">
        <f>VLOOKUP($B30,VENTURE_Accounts!B:K,5,FALSE)</f>
        <v>#N/A</v>
      </c>
      <c r="I30" s="53">
        <f>VLOOKUP(B30,CLA_Berekeningen!B$6:X$191,5,FALSE)</f>
        <v>0</v>
      </c>
      <c r="J30" s="51">
        <f>VLOOKUP(B30,CLA_Berekeningen!B$6:X$191,20,FALSE)</f>
        <v>0</v>
      </c>
      <c r="K30" s="53">
        <f t="shared" si="0"/>
        <v>0</v>
      </c>
      <c r="L30" s="28" t="str">
        <f>VLOOKUP(B30,CLA_Berekeningen!B:X,23,0)</f>
        <v>0</v>
      </c>
      <c r="M30" s="4"/>
      <c r="N30" s="55" t="e">
        <f t="shared" si="1"/>
        <v>#N/A</v>
      </c>
      <c r="O30" s="55" t="e">
        <f t="shared" si="2"/>
        <v>#N/A</v>
      </c>
      <c r="P30" s="4" t="e">
        <f>_xlfn.CONCAT("Beste ",C30,". Je hebt een CLA balans van ",G30," CLA eyecons en een",CLA_Gegevens!$C$3," eyeventure balans van ",H30," eyecons. Je hebt €",J30," rente verdiend op een CLA investering van €",I30,". Dat brengt de totaalwaarde naar €",K30," te converteren. Dit is berekend als ",L30," ",CLA_Gegevens!$C$3," eyeventure eyecons te transfereren bij een waardering van €",CLA_Gegevens!$C$29,". Je nieuwe balans is daarmee ",N30, " ",CLA_Gegevens!$C$3," eyeventure eyecons")</f>
        <v>#N/A</v>
      </c>
    </row>
    <row r="31" spans="2:16" ht="15" customHeight="1" x14ac:dyDescent="0.55000000000000004">
      <c r="B31" s="4">
        <f>CLA_Accounts!$B29</f>
        <v>0</v>
      </c>
      <c r="C31" s="4" t="e">
        <f>VLOOKUP($B31,VENTURE_Accounts!B:K,9,FALSE)</f>
        <v>#N/A</v>
      </c>
      <c r="D31" s="4" t="e">
        <f>VLOOKUP(B31,CLA_Accounts!B:E,4,0)</f>
        <v>#N/A</v>
      </c>
      <c r="E31" s="4" t="e">
        <f>VLOOKUP($B31,VENTURE_Accounts!B:E,4,FALSE)</f>
        <v>#N/A</v>
      </c>
      <c r="F31" s="4" t="e">
        <f>VLOOKUP($B31,VENTURE_Accounts!B:E,2,FALSE)</f>
        <v>#N/A</v>
      </c>
      <c r="G31" s="4" t="e">
        <f>VLOOKUP(B31,CLA_Accounts!B:K,5,0)</f>
        <v>#N/A</v>
      </c>
      <c r="H31" s="28" t="e">
        <f>VLOOKUP($B31,VENTURE_Accounts!B:K,5,FALSE)</f>
        <v>#N/A</v>
      </c>
      <c r="I31" s="53">
        <f>VLOOKUP(B31,CLA_Berekeningen!B$6:X$191,5,FALSE)</f>
        <v>0</v>
      </c>
      <c r="J31" s="51">
        <f>VLOOKUP(B31,CLA_Berekeningen!B$6:X$191,20,FALSE)</f>
        <v>0</v>
      </c>
      <c r="K31" s="53">
        <f t="shared" si="0"/>
        <v>0</v>
      </c>
      <c r="L31" s="28" t="str">
        <f>VLOOKUP(B31,CLA_Berekeningen!B:X,23,0)</f>
        <v>0</v>
      </c>
      <c r="M31" s="4"/>
      <c r="N31" s="55" t="e">
        <f t="shared" si="1"/>
        <v>#N/A</v>
      </c>
      <c r="O31" s="55" t="e">
        <f t="shared" si="2"/>
        <v>#N/A</v>
      </c>
      <c r="P31" s="4" t="e">
        <f>_xlfn.CONCAT("Beste ",C31,". Je hebt een CLA balans van ",G31," CLA eyecons en een",CLA_Gegevens!$C$3," eyeventure balans van ",H31," eyecons. Je hebt €",J31," rente verdiend op een CLA investering van €",I31,". Dat brengt de totaalwaarde naar €",K31," te converteren. Dit is berekend als ",L31," ",CLA_Gegevens!$C$3," eyeventure eyecons te transfereren bij een waardering van €",CLA_Gegevens!$C$29,". Je nieuwe balans is daarmee ",N31, " ",CLA_Gegevens!$C$3," eyeventure eyecons")</f>
        <v>#N/A</v>
      </c>
    </row>
    <row r="32" spans="2:16" x14ac:dyDescent="0.55000000000000004">
      <c r="B32" s="4">
        <f>CLA_Accounts!$B30</f>
        <v>0</v>
      </c>
      <c r="C32" s="4" t="e">
        <f>VLOOKUP($B32,VENTURE_Accounts!B:K,9,FALSE)</f>
        <v>#N/A</v>
      </c>
      <c r="D32" s="4" t="e">
        <f>VLOOKUP(B32,CLA_Accounts!B:E,4,0)</f>
        <v>#N/A</v>
      </c>
      <c r="E32" s="4" t="e">
        <f>VLOOKUP($B32,VENTURE_Accounts!B:E,4,FALSE)</f>
        <v>#N/A</v>
      </c>
      <c r="F32" s="4" t="e">
        <f>VLOOKUP($B32,VENTURE_Accounts!B:E,2,FALSE)</f>
        <v>#N/A</v>
      </c>
      <c r="G32" s="4" t="e">
        <f>VLOOKUP(B32,CLA_Accounts!B:K,5,0)</f>
        <v>#N/A</v>
      </c>
      <c r="H32" s="28" t="e">
        <f>VLOOKUP($B32,VENTURE_Accounts!B:K,5,FALSE)</f>
        <v>#N/A</v>
      </c>
      <c r="I32" s="53">
        <f>VLOOKUP(B32,CLA_Berekeningen!B$6:X$191,5,FALSE)</f>
        <v>0</v>
      </c>
      <c r="J32" s="51">
        <f>VLOOKUP(B32,CLA_Berekeningen!B$6:X$191,20,FALSE)</f>
        <v>0</v>
      </c>
      <c r="K32" s="53">
        <f t="shared" si="0"/>
        <v>0</v>
      </c>
      <c r="L32" s="28" t="str">
        <f>VLOOKUP(B32,CLA_Berekeningen!B:X,23,0)</f>
        <v>0</v>
      </c>
      <c r="M32" s="4"/>
      <c r="N32" s="55" t="e">
        <f t="shared" si="1"/>
        <v>#N/A</v>
      </c>
      <c r="O32" s="55" t="e">
        <f t="shared" si="2"/>
        <v>#N/A</v>
      </c>
      <c r="P32" s="4" t="e">
        <f>_xlfn.CONCAT("Beste ",C32,". Je hebt een CLA balans van ",G32," CLA eyecons en een",CLA_Gegevens!$C$3," eyeventure balans van ",H32," eyecons. Je hebt €",J32," rente verdiend op een CLA investering van €",I32,". Dat brengt de totaalwaarde naar €",K32," te converteren. Dit is berekend als ",L32," ",CLA_Gegevens!$C$3," eyeventure eyecons te transfereren bij een waardering van €",CLA_Gegevens!$C$29,". Je nieuwe balans is daarmee ",N32, " ",CLA_Gegevens!$C$3," eyeventure eyecons")</f>
        <v>#N/A</v>
      </c>
    </row>
    <row r="33" spans="2:16" x14ac:dyDescent="0.55000000000000004">
      <c r="B33" s="4">
        <f>CLA_Accounts!$B31</f>
        <v>0</v>
      </c>
      <c r="C33" s="4" t="e">
        <f>VLOOKUP($B33,VENTURE_Accounts!B:K,9,FALSE)</f>
        <v>#N/A</v>
      </c>
      <c r="D33" s="4" t="e">
        <f>VLOOKUP(B33,CLA_Accounts!B:E,4,0)</f>
        <v>#N/A</v>
      </c>
      <c r="E33" s="4" t="e">
        <f>VLOOKUP($B33,VENTURE_Accounts!B:E,4,FALSE)</f>
        <v>#N/A</v>
      </c>
      <c r="F33" s="4" t="e">
        <f>VLOOKUP($B33,VENTURE_Accounts!B:E,2,FALSE)</f>
        <v>#N/A</v>
      </c>
      <c r="G33" s="4" t="e">
        <f>VLOOKUP(B33,CLA_Accounts!B:K,5,0)</f>
        <v>#N/A</v>
      </c>
      <c r="H33" s="28" t="e">
        <f>VLOOKUP($B33,VENTURE_Accounts!B:K,5,FALSE)</f>
        <v>#N/A</v>
      </c>
      <c r="I33" s="53">
        <f>VLOOKUP(B33,CLA_Berekeningen!B$6:X$191,5,FALSE)</f>
        <v>0</v>
      </c>
      <c r="J33" s="51">
        <f>VLOOKUP(B33,CLA_Berekeningen!B$6:X$191,20,FALSE)</f>
        <v>0</v>
      </c>
      <c r="K33" s="53">
        <f t="shared" si="0"/>
        <v>0</v>
      </c>
      <c r="L33" s="28" t="str">
        <f>VLOOKUP(B33,CLA_Berekeningen!B:X,23,0)</f>
        <v>0</v>
      </c>
      <c r="M33" s="4"/>
      <c r="N33" s="55" t="e">
        <f t="shared" si="1"/>
        <v>#N/A</v>
      </c>
      <c r="O33" s="55" t="e">
        <f t="shared" si="2"/>
        <v>#N/A</v>
      </c>
      <c r="P33" s="4" t="e">
        <f>_xlfn.CONCAT("Beste ",C33,". Je hebt een CLA balans van ",G33," CLA eyecons en een",CLA_Gegevens!$C$3," eyeventure balans van ",H33," eyecons. Je hebt €",J33," rente verdiend op een CLA investering van €",I33,". Dat brengt de totaalwaarde naar €",K33," te converteren. Dit is berekend als ",L33," ",CLA_Gegevens!$C$3," eyeventure eyecons te transfereren bij een waardering van €",CLA_Gegevens!$C$29,". Je nieuwe balans is daarmee ",N33, " ",CLA_Gegevens!$C$3," eyeventure eyecons")</f>
        <v>#N/A</v>
      </c>
    </row>
    <row r="34" spans="2:16" x14ac:dyDescent="0.55000000000000004">
      <c r="B34" s="4">
        <f>CLA_Accounts!$B32</f>
        <v>0</v>
      </c>
      <c r="C34" s="4" t="e">
        <f>VLOOKUP($B34,VENTURE_Accounts!B:K,9,FALSE)</f>
        <v>#N/A</v>
      </c>
      <c r="D34" s="4" t="e">
        <f>VLOOKUP(B34,CLA_Accounts!B:E,4,0)</f>
        <v>#N/A</v>
      </c>
      <c r="E34" s="4" t="e">
        <f>VLOOKUP($B34,VENTURE_Accounts!B:E,4,FALSE)</f>
        <v>#N/A</v>
      </c>
      <c r="F34" s="4" t="e">
        <f>VLOOKUP($B34,VENTURE_Accounts!B:E,2,FALSE)</f>
        <v>#N/A</v>
      </c>
      <c r="G34" s="4" t="e">
        <f>VLOOKUP(B34,CLA_Accounts!B:K,5,0)</f>
        <v>#N/A</v>
      </c>
      <c r="H34" s="28" t="e">
        <f>VLOOKUP($B34,VENTURE_Accounts!B:K,5,FALSE)</f>
        <v>#N/A</v>
      </c>
      <c r="I34" s="53">
        <f>VLOOKUP(B34,CLA_Berekeningen!B$6:X$191,5,FALSE)</f>
        <v>0</v>
      </c>
      <c r="J34" s="51">
        <f>VLOOKUP(B34,CLA_Berekeningen!B$6:X$191,20,FALSE)</f>
        <v>0</v>
      </c>
      <c r="K34" s="53">
        <f t="shared" si="0"/>
        <v>0</v>
      </c>
      <c r="L34" s="28" t="str">
        <f>VLOOKUP(B34,CLA_Berekeningen!B:X,23,0)</f>
        <v>0</v>
      </c>
      <c r="M34" s="4"/>
      <c r="N34" s="55" t="e">
        <f t="shared" si="1"/>
        <v>#N/A</v>
      </c>
      <c r="O34" s="55" t="e">
        <f t="shared" si="2"/>
        <v>#N/A</v>
      </c>
      <c r="P34" s="4" t="e">
        <f>_xlfn.CONCAT("Beste ",C34,". Je hebt een CLA balans van ",G34," CLA eyecons en een",CLA_Gegevens!$C$3," eyeventure balans van ",H34," eyecons. Je hebt €",J34," rente verdiend op een CLA investering van €",I34,". Dat brengt de totaalwaarde naar €",K34," te converteren. Dit is berekend als ",L34," ",CLA_Gegevens!$C$3," eyeventure eyecons te transfereren bij een waardering van €",CLA_Gegevens!$C$29,". Je nieuwe balans is daarmee ",N34, " ",CLA_Gegevens!$C$3," eyeventure eyecons")</f>
        <v>#N/A</v>
      </c>
    </row>
    <row r="35" spans="2:16" x14ac:dyDescent="0.55000000000000004">
      <c r="B35" s="4">
        <f>CLA_Accounts!$B33</f>
        <v>0</v>
      </c>
      <c r="C35" s="4" t="e">
        <f>VLOOKUP($B35,VENTURE_Accounts!B:K,9,FALSE)</f>
        <v>#N/A</v>
      </c>
      <c r="D35" s="4" t="e">
        <f>VLOOKUP(B35,CLA_Accounts!B:E,4,0)</f>
        <v>#N/A</v>
      </c>
      <c r="E35" s="4" t="e">
        <f>VLOOKUP($B35,VENTURE_Accounts!B:E,4,FALSE)</f>
        <v>#N/A</v>
      </c>
      <c r="F35" s="4" t="e">
        <f>VLOOKUP($B35,VENTURE_Accounts!B:E,2,FALSE)</f>
        <v>#N/A</v>
      </c>
      <c r="G35" s="4" t="e">
        <f>VLOOKUP(B35,CLA_Accounts!B:K,5,0)</f>
        <v>#N/A</v>
      </c>
      <c r="H35" s="28" t="e">
        <f>VLOOKUP($B35,VENTURE_Accounts!B:K,5,FALSE)</f>
        <v>#N/A</v>
      </c>
      <c r="I35" s="53">
        <f>VLOOKUP(B35,CLA_Berekeningen!B$6:X$191,5,FALSE)</f>
        <v>0</v>
      </c>
      <c r="J35" s="51">
        <f>VLOOKUP(B35,CLA_Berekeningen!B$6:X$191,20,FALSE)</f>
        <v>0</v>
      </c>
      <c r="K35" s="53">
        <f t="shared" si="0"/>
        <v>0</v>
      </c>
      <c r="L35" s="28" t="str">
        <f>VLOOKUP(B35,CLA_Berekeningen!B:X,23,0)</f>
        <v>0</v>
      </c>
      <c r="M35" s="4"/>
      <c r="N35" s="55" t="e">
        <f t="shared" si="1"/>
        <v>#N/A</v>
      </c>
      <c r="O35" s="55" t="e">
        <f t="shared" si="2"/>
        <v>#N/A</v>
      </c>
      <c r="P35" s="4" t="e">
        <f>_xlfn.CONCAT("Beste ",C35,". Je hebt een CLA balans van ",G35," CLA eyecons en een",CLA_Gegevens!$C$3," eyeventure balans van ",H35," eyecons. Je hebt €",J35," rente verdiend op een CLA investering van €",I35,". Dat brengt de totaalwaarde naar €",K35," te converteren. Dit is berekend als ",L35," ",CLA_Gegevens!$C$3," eyeventure eyecons te transfereren bij een waardering van €",CLA_Gegevens!$C$29,". Je nieuwe balans is daarmee ",N35, " ",CLA_Gegevens!$C$3," eyeventure eyecons")</f>
        <v>#N/A</v>
      </c>
    </row>
    <row r="36" spans="2:16" x14ac:dyDescent="0.55000000000000004">
      <c r="B36" s="4">
        <f>CLA_Accounts!$B34</f>
        <v>0</v>
      </c>
      <c r="C36" s="4" t="e">
        <f>VLOOKUP($B36,VENTURE_Accounts!B:K,9,FALSE)</f>
        <v>#N/A</v>
      </c>
      <c r="D36" s="4" t="e">
        <f>VLOOKUP(B36,CLA_Accounts!B:E,4,0)</f>
        <v>#N/A</v>
      </c>
      <c r="E36" s="4" t="e">
        <f>VLOOKUP($B36,VENTURE_Accounts!B:E,4,FALSE)</f>
        <v>#N/A</v>
      </c>
      <c r="F36" s="4" t="e">
        <f>VLOOKUP($B36,VENTURE_Accounts!B:E,2,FALSE)</f>
        <v>#N/A</v>
      </c>
      <c r="G36" s="4" t="e">
        <f>VLOOKUP(B36,CLA_Accounts!B:K,5,0)</f>
        <v>#N/A</v>
      </c>
      <c r="H36" s="28" t="e">
        <f>VLOOKUP($B36,VENTURE_Accounts!B:K,5,FALSE)</f>
        <v>#N/A</v>
      </c>
      <c r="I36" s="53">
        <f>VLOOKUP(B36,CLA_Berekeningen!B$6:X$191,5,FALSE)</f>
        <v>0</v>
      </c>
      <c r="J36" s="51">
        <f>VLOOKUP(B36,CLA_Berekeningen!B$6:X$191,20,FALSE)</f>
        <v>0</v>
      </c>
      <c r="K36" s="53">
        <f t="shared" si="0"/>
        <v>0</v>
      </c>
      <c r="L36" s="28" t="str">
        <f>VLOOKUP(B36,CLA_Berekeningen!B:X,23,0)</f>
        <v>0</v>
      </c>
      <c r="M36" s="4"/>
      <c r="N36" s="55" t="e">
        <f t="shared" si="1"/>
        <v>#N/A</v>
      </c>
      <c r="O36" s="55" t="e">
        <f t="shared" si="2"/>
        <v>#N/A</v>
      </c>
      <c r="P36" s="4" t="e">
        <f>_xlfn.CONCAT("Beste ",C36,". Je hebt een CLA balans van ",G36," CLA eyecons en een",CLA_Gegevens!$C$3," eyeventure balans van ",H36," eyecons. Je hebt €",J36," rente verdiend op een CLA investering van €",I36,". Dat brengt de totaalwaarde naar €",K36," te converteren. Dit is berekend als ",L36," ",CLA_Gegevens!$C$3," eyeventure eyecons te transfereren bij een waardering van €",CLA_Gegevens!$C$29,". Je nieuwe balans is daarmee ",N36, " ",CLA_Gegevens!$C$3," eyeventure eyecons")</f>
        <v>#N/A</v>
      </c>
    </row>
    <row r="37" spans="2:16" x14ac:dyDescent="0.55000000000000004">
      <c r="B37" s="4">
        <f>CLA_Accounts!$B35</f>
        <v>0</v>
      </c>
      <c r="C37" s="4" t="e">
        <f>VLOOKUP($B37,VENTURE_Accounts!B:K,9,FALSE)</f>
        <v>#N/A</v>
      </c>
      <c r="D37" s="4" t="e">
        <f>VLOOKUP(B37,CLA_Accounts!B:E,4,0)</f>
        <v>#N/A</v>
      </c>
      <c r="E37" s="4" t="e">
        <f>VLOOKUP($B37,VENTURE_Accounts!B:E,4,FALSE)</f>
        <v>#N/A</v>
      </c>
      <c r="F37" s="4" t="e">
        <f>VLOOKUP($B37,VENTURE_Accounts!B:E,2,FALSE)</f>
        <v>#N/A</v>
      </c>
      <c r="G37" s="4" t="e">
        <f>VLOOKUP(B37,CLA_Accounts!B:K,5,0)</f>
        <v>#N/A</v>
      </c>
      <c r="H37" s="28" t="e">
        <f>VLOOKUP($B37,VENTURE_Accounts!B:K,5,FALSE)</f>
        <v>#N/A</v>
      </c>
      <c r="I37" s="53">
        <f>VLOOKUP(B37,CLA_Berekeningen!B$6:X$191,5,FALSE)</f>
        <v>0</v>
      </c>
      <c r="J37" s="51">
        <f>VLOOKUP(B37,CLA_Berekeningen!B$6:X$191,20,FALSE)</f>
        <v>0</v>
      </c>
      <c r="K37" s="53">
        <f t="shared" si="0"/>
        <v>0</v>
      </c>
      <c r="L37" s="28" t="str">
        <f>VLOOKUP(B37,CLA_Berekeningen!B:X,23,0)</f>
        <v>0</v>
      </c>
      <c r="M37" s="4"/>
      <c r="N37" s="55" t="e">
        <f t="shared" si="1"/>
        <v>#N/A</v>
      </c>
      <c r="O37" s="55" t="e">
        <f t="shared" si="2"/>
        <v>#N/A</v>
      </c>
      <c r="P37" s="4" t="e">
        <f>_xlfn.CONCAT("Beste ",C37,". Je hebt een CLA balans van ",G37," CLA eyecons en een",CLA_Gegevens!$C$3," eyeventure balans van ",H37," eyecons. Je hebt €",J37," rente verdiend op een CLA investering van €",I37,". Dat brengt de totaalwaarde naar €",K37," te converteren. Dit is berekend als ",L37," ",CLA_Gegevens!$C$3," eyeventure eyecons te transfereren bij een waardering van €",CLA_Gegevens!$C$29,". Je nieuwe balans is daarmee ",N37, " ",CLA_Gegevens!$C$3," eyeventure eyecons")</f>
        <v>#N/A</v>
      </c>
    </row>
    <row r="38" spans="2:16" x14ac:dyDescent="0.55000000000000004">
      <c r="B38" s="4">
        <f>CLA_Accounts!$B36</f>
        <v>0</v>
      </c>
      <c r="C38" s="4" t="e">
        <f>VLOOKUP($B38,VENTURE_Accounts!B:K,9,FALSE)</f>
        <v>#N/A</v>
      </c>
      <c r="D38" s="4" t="e">
        <f>VLOOKUP(B38,CLA_Accounts!B:E,4,0)</f>
        <v>#N/A</v>
      </c>
      <c r="E38" s="4" t="e">
        <f>VLOOKUP($B38,VENTURE_Accounts!B:E,4,FALSE)</f>
        <v>#N/A</v>
      </c>
      <c r="F38" s="4" t="e">
        <f>VLOOKUP($B38,VENTURE_Accounts!B:E,2,FALSE)</f>
        <v>#N/A</v>
      </c>
      <c r="G38" s="4" t="e">
        <f>VLOOKUP(B38,CLA_Accounts!B:K,5,0)</f>
        <v>#N/A</v>
      </c>
      <c r="H38" s="28" t="e">
        <f>VLOOKUP($B38,VENTURE_Accounts!B:K,5,FALSE)</f>
        <v>#N/A</v>
      </c>
      <c r="I38" s="53">
        <f>VLOOKUP(B38,CLA_Berekeningen!B$6:X$191,5,FALSE)</f>
        <v>0</v>
      </c>
      <c r="J38" s="51">
        <f>VLOOKUP(B38,CLA_Berekeningen!B$6:X$191,20,FALSE)</f>
        <v>0</v>
      </c>
      <c r="K38" s="53">
        <f t="shared" si="0"/>
        <v>0</v>
      </c>
      <c r="L38" s="28" t="str">
        <f>VLOOKUP(B38,CLA_Berekeningen!B:X,23,0)</f>
        <v>0</v>
      </c>
      <c r="M38" s="4"/>
      <c r="N38" s="55" t="e">
        <f t="shared" si="1"/>
        <v>#N/A</v>
      </c>
      <c r="O38" s="55" t="e">
        <f t="shared" si="2"/>
        <v>#N/A</v>
      </c>
      <c r="P38" s="4" t="e">
        <f>_xlfn.CONCAT("Beste ",C38,". Je hebt een CLA balans van ",G38," CLA eyecons en een",CLA_Gegevens!$C$3," eyeventure balans van ",H38," eyecons. Je hebt €",J38," rente verdiend op een CLA investering van €",I38,". Dat brengt de totaalwaarde naar €",K38," te converteren. Dit is berekend als ",L38," ",CLA_Gegevens!$C$3," eyeventure eyecons te transfereren bij een waardering van €",CLA_Gegevens!$C$29,". Je nieuwe balans is daarmee ",N38, " ",CLA_Gegevens!$C$3," eyeventure eyecons")</f>
        <v>#N/A</v>
      </c>
    </row>
    <row r="39" spans="2:16" x14ac:dyDescent="0.55000000000000004">
      <c r="B39" s="4">
        <f>CLA_Accounts!$B37</f>
        <v>0</v>
      </c>
      <c r="C39" s="4" t="e">
        <f>VLOOKUP($B39,VENTURE_Accounts!B:K,9,FALSE)</f>
        <v>#N/A</v>
      </c>
      <c r="D39" s="4" t="e">
        <f>VLOOKUP(B39,CLA_Accounts!B:E,4,0)</f>
        <v>#N/A</v>
      </c>
      <c r="E39" s="4" t="e">
        <f>VLOOKUP($B39,VENTURE_Accounts!B:E,4,FALSE)</f>
        <v>#N/A</v>
      </c>
      <c r="F39" s="4" t="e">
        <f>VLOOKUP($B39,VENTURE_Accounts!B:E,2,FALSE)</f>
        <v>#N/A</v>
      </c>
      <c r="G39" s="4" t="e">
        <f>VLOOKUP(B39,CLA_Accounts!B:K,5,0)</f>
        <v>#N/A</v>
      </c>
      <c r="H39" s="28" t="e">
        <f>VLOOKUP($B39,VENTURE_Accounts!B:K,5,FALSE)</f>
        <v>#N/A</v>
      </c>
      <c r="I39" s="53">
        <f>VLOOKUP(B39,CLA_Berekeningen!B$6:X$191,5,FALSE)</f>
        <v>0</v>
      </c>
      <c r="J39" s="51">
        <f>VLOOKUP(B39,CLA_Berekeningen!B$6:X$191,20,FALSE)</f>
        <v>0</v>
      </c>
      <c r="K39" s="53">
        <f t="shared" si="0"/>
        <v>0</v>
      </c>
      <c r="L39" s="28" t="str">
        <f>VLOOKUP(B39,CLA_Berekeningen!B:X,23,0)</f>
        <v>0</v>
      </c>
      <c r="M39" s="4"/>
      <c r="N39" s="55" t="e">
        <f t="shared" si="1"/>
        <v>#N/A</v>
      </c>
      <c r="O39" s="55" t="e">
        <f t="shared" si="2"/>
        <v>#N/A</v>
      </c>
      <c r="P39" s="4" t="e">
        <f>_xlfn.CONCAT("Beste ",C39,". Je hebt een CLA balans van ",G39," CLA eyecons en een",CLA_Gegevens!$C$3," eyeventure balans van ",H39," eyecons. Je hebt €",J39," rente verdiend op een CLA investering van €",I39,". Dat brengt de totaalwaarde naar €",K39," te converteren. Dit is berekend als ",L39," ",CLA_Gegevens!$C$3," eyeventure eyecons te transfereren bij een waardering van €",CLA_Gegevens!$C$29,". Je nieuwe balans is daarmee ",N39, " ",CLA_Gegevens!$C$3," eyeventure eyecons")</f>
        <v>#N/A</v>
      </c>
    </row>
    <row r="40" spans="2:16" x14ac:dyDescent="0.55000000000000004">
      <c r="B40" s="4">
        <f>CLA_Accounts!$B38</f>
        <v>0</v>
      </c>
      <c r="C40" s="4" t="e">
        <f>VLOOKUP($B40,VENTURE_Accounts!B:K,9,FALSE)</f>
        <v>#N/A</v>
      </c>
      <c r="D40" s="4" t="e">
        <f>VLOOKUP(B40,CLA_Accounts!B:E,4,0)</f>
        <v>#N/A</v>
      </c>
      <c r="E40" s="4" t="e">
        <f>VLOOKUP($B40,VENTURE_Accounts!B:E,4,FALSE)</f>
        <v>#N/A</v>
      </c>
      <c r="F40" s="4" t="e">
        <f>VLOOKUP($B40,VENTURE_Accounts!B:E,2,FALSE)</f>
        <v>#N/A</v>
      </c>
      <c r="G40" s="4" t="e">
        <f>VLOOKUP(B40,CLA_Accounts!B:K,5,0)</f>
        <v>#N/A</v>
      </c>
      <c r="H40" s="28" t="e">
        <f>VLOOKUP($B40,VENTURE_Accounts!B:K,5,FALSE)</f>
        <v>#N/A</v>
      </c>
      <c r="I40" s="53">
        <f>VLOOKUP(B40,CLA_Berekeningen!B$6:X$191,5,FALSE)</f>
        <v>0</v>
      </c>
      <c r="J40" s="51">
        <f>VLOOKUP(B40,CLA_Berekeningen!B$6:X$191,20,FALSE)</f>
        <v>0</v>
      </c>
      <c r="K40" s="53">
        <f t="shared" si="0"/>
        <v>0</v>
      </c>
      <c r="L40" s="28" t="str">
        <f>VLOOKUP(B40,CLA_Berekeningen!B:X,23,0)</f>
        <v>0</v>
      </c>
      <c r="M40" s="4"/>
      <c r="N40" s="55" t="e">
        <f t="shared" si="1"/>
        <v>#N/A</v>
      </c>
      <c r="O40" s="55" t="e">
        <f t="shared" si="2"/>
        <v>#N/A</v>
      </c>
      <c r="P40" s="4" t="e">
        <f>_xlfn.CONCAT("Beste ",C40,". Je hebt een CLA balans van ",G40," CLA eyecons en een",CLA_Gegevens!$C$3," eyeventure balans van ",H40," eyecons. Je hebt €",J40," rente verdiend op een CLA investering van €",I40,". Dat brengt de totaalwaarde naar €",K40," te converteren. Dit is berekend als ",L40," ",CLA_Gegevens!$C$3," eyeventure eyecons te transfereren bij een waardering van €",CLA_Gegevens!$C$29,". Je nieuwe balans is daarmee ",N40, " ",CLA_Gegevens!$C$3," eyeventure eyecons")</f>
        <v>#N/A</v>
      </c>
    </row>
    <row r="41" spans="2:16" x14ac:dyDescent="0.55000000000000004">
      <c r="B41" s="4">
        <f>CLA_Accounts!$B39</f>
        <v>0</v>
      </c>
      <c r="C41" s="4" t="e">
        <f>VLOOKUP($B41,VENTURE_Accounts!B:K,9,FALSE)</f>
        <v>#N/A</v>
      </c>
      <c r="D41" s="4" t="e">
        <f>VLOOKUP(B41,CLA_Accounts!B:E,4,0)</f>
        <v>#N/A</v>
      </c>
      <c r="E41" s="4" t="e">
        <f>VLOOKUP($B41,VENTURE_Accounts!B:E,4,FALSE)</f>
        <v>#N/A</v>
      </c>
      <c r="F41" s="4" t="e">
        <f>VLOOKUP($B41,VENTURE_Accounts!B:E,2,FALSE)</f>
        <v>#N/A</v>
      </c>
      <c r="G41" s="4" t="e">
        <f>VLOOKUP(B41,CLA_Accounts!B:K,5,0)</f>
        <v>#N/A</v>
      </c>
      <c r="H41" s="28" t="e">
        <f>VLOOKUP($B41,VENTURE_Accounts!B:K,5,FALSE)</f>
        <v>#N/A</v>
      </c>
      <c r="I41" s="53">
        <f>VLOOKUP(B41,CLA_Berekeningen!B$6:X$191,5,FALSE)</f>
        <v>0</v>
      </c>
      <c r="J41" s="51">
        <f>VLOOKUP(B41,CLA_Berekeningen!B$6:X$191,20,FALSE)</f>
        <v>0</v>
      </c>
      <c r="K41" s="53">
        <f t="shared" si="0"/>
        <v>0</v>
      </c>
      <c r="L41" s="28" t="str">
        <f>VLOOKUP(B41,CLA_Berekeningen!B:X,23,0)</f>
        <v>0</v>
      </c>
      <c r="M41" s="4"/>
      <c r="N41" s="55" t="e">
        <f t="shared" si="1"/>
        <v>#N/A</v>
      </c>
      <c r="O41" s="55" t="e">
        <f t="shared" si="2"/>
        <v>#N/A</v>
      </c>
      <c r="P41" s="4" t="e">
        <f>_xlfn.CONCAT("Beste ",C41,". Je hebt een CLA balans van ",G41," CLA eyecons en een",CLA_Gegevens!$C$3," eyeventure balans van ",H41," eyecons. Je hebt €",J41," rente verdiend op een CLA investering van €",I41,". Dat brengt de totaalwaarde naar €",K41," te converteren. Dit is berekend als ",L41," ",CLA_Gegevens!$C$3," eyeventure eyecons te transfereren bij een waardering van €",CLA_Gegevens!$C$29,". Je nieuwe balans is daarmee ",N41, " ",CLA_Gegevens!$C$3," eyeventure eyecons")</f>
        <v>#N/A</v>
      </c>
    </row>
    <row r="42" spans="2:16" x14ac:dyDescent="0.55000000000000004">
      <c r="B42" s="4">
        <f>CLA_Accounts!$B40</f>
        <v>0</v>
      </c>
      <c r="C42" s="4" t="e">
        <f>VLOOKUP($B42,VENTURE_Accounts!B:K,9,FALSE)</f>
        <v>#N/A</v>
      </c>
      <c r="D42" s="4" t="e">
        <f>VLOOKUP(B42,CLA_Accounts!B:E,4,0)</f>
        <v>#N/A</v>
      </c>
      <c r="E42" s="4" t="e">
        <f>VLOOKUP($B42,VENTURE_Accounts!B:E,4,FALSE)</f>
        <v>#N/A</v>
      </c>
      <c r="F42" s="4" t="e">
        <f>VLOOKUP($B42,VENTURE_Accounts!B:E,2,FALSE)</f>
        <v>#N/A</v>
      </c>
      <c r="G42" s="4" t="e">
        <f>VLOOKUP(B42,CLA_Accounts!B:K,5,0)</f>
        <v>#N/A</v>
      </c>
      <c r="H42" s="28" t="e">
        <f>VLOOKUP($B42,VENTURE_Accounts!B:K,5,FALSE)</f>
        <v>#N/A</v>
      </c>
      <c r="I42" s="53">
        <f>VLOOKUP(B42,CLA_Berekeningen!B$6:X$191,5,FALSE)</f>
        <v>0</v>
      </c>
      <c r="J42" s="51">
        <f>VLOOKUP(B42,CLA_Berekeningen!B$6:X$191,20,FALSE)</f>
        <v>0</v>
      </c>
      <c r="K42" s="53">
        <f t="shared" si="0"/>
        <v>0</v>
      </c>
      <c r="L42" s="28" t="str">
        <f>VLOOKUP(B42,CLA_Berekeningen!B:X,23,0)</f>
        <v>0</v>
      </c>
      <c r="M42" s="4"/>
      <c r="N42" s="55" t="e">
        <f t="shared" si="1"/>
        <v>#N/A</v>
      </c>
      <c r="O42" s="55" t="e">
        <f t="shared" si="2"/>
        <v>#N/A</v>
      </c>
      <c r="P42" s="4" t="e">
        <f>_xlfn.CONCAT("Beste ",C42,". Je hebt een CLA balans van ",G42," CLA eyecons en een",CLA_Gegevens!$C$3," eyeventure balans van ",H42," eyecons. Je hebt €",J42," rente verdiend op een CLA investering van €",I42,". Dat brengt de totaalwaarde naar €",K42," te converteren. Dit is berekend als ",L42," ",CLA_Gegevens!$C$3," eyeventure eyecons te transfereren bij een waardering van €",CLA_Gegevens!$C$29,". Je nieuwe balans is daarmee ",N42, " ",CLA_Gegevens!$C$3," eyeventure eyecons")</f>
        <v>#N/A</v>
      </c>
    </row>
    <row r="43" spans="2:16" x14ac:dyDescent="0.55000000000000004">
      <c r="B43" s="4">
        <f>CLA_Accounts!$B41</f>
        <v>0</v>
      </c>
      <c r="C43" s="4" t="e">
        <f>VLOOKUP($B43,VENTURE_Accounts!B:K,9,FALSE)</f>
        <v>#N/A</v>
      </c>
      <c r="D43" s="4" t="e">
        <f>VLOOKUP(B43,CLA_Accounts!B:E,4,0)</f>
        <v>#N/A</v>
      </c>
      <c r="E43" s="4" t="e">
        <f>VLOOKUP($B43,VENTURE_Accounts!B:E,4,FALSE)</f>
        <v>#N/A</v>
      </c>
      <c r="F43" s="4" t="e">
        <f>VLOOKUP($B43,VENTURE_Accounts!B:E,2,FALSE)</f>
        <v>#N/A</v>
      </c>
      <c r="G43" s="4" t="e">
        <f>VLOOKUP(B43,CLA_Accounts!B:K,5,0)</f>
        <v>#N/A</v>
      </c>
      <c r="H43" s="28" t="e">
        <f>VLOOKUP($B43,VENTURE_Accounts!B:K,5,FALSE)</f>
        <v>#N/A</v>
      </c>
      <c r="I43" s="53">
        <f>VLOOKUP(B43,CLA_Berekeningen!B$6:X$191,5,FALSE)</f>
        <v>0</v>
      </c>
      <c r="J43" s="51">
        <f>VLOOKUP(B43,CLA_Berekeningen!B$6:X$191,20,FALSE)</f>
        <v>0</v>
      </c>
      <c r="K43" s="53">
        <f t="shared" si="0"/>
        <v>0</v>
      </c>
      <c r="L43" s="28" t="str">
        <f>VLOOKUP(B43,CLA_Berekeningen!B:X,23,0)</f>
        <v>0</v>
      </c>
      <c r="M43" s="4"/>
      <c r="N43" s="55" t="e">
        <f t="shared" si="1"/>
        <v>#N/A</v>
      </c>
      <c r="O43" s="55" t="e">
        <f t="shared" si="2"/>
        <v>#N/A</v>
      </c>
      <c r="P43" s="4" t="e">
        <f>_xlfn.CONCAT("Beste ",C43,". Je hebt een CLA balans van ",G43," CLA eyecons en een",CLA_Gegevens!$C$3," eyeventure balans van ",H43," eyecons. Je hebt €",J43," rente verdiend op een CLA investering van €",I43,". Dat brengt de totaalwaarde naar €",K43," te converteren. Dit is berekend als ",L43," ",CLA_Gegevens!$C$3," eyeventure eyecons te transfereren bij een waardering van €",CLA_Gegevens!$C$29,". Je nieuwe balans is daarmee ",N43, " ",CLA_Gegevens!$C$3," eyeventure eyecons")</f>
        <v>#N/A</v>
      </c>
    </row>
    <row r="44" spans="2:16" x14ac:dyDescent="0.55000000000000004">
      <c r="B44" s="4">
        <f>CLA_Accounts!$B42</f>
        <v>0</v>
      </c>
      <c r="C44" s="4" t="e">
        <f>VLOOKUP($B44,VENTURE_Accounts!B:K,9,FALSE)</f>
        <v>#N/A</v>
      </c>
      <c r="D44" s="4" t="e">
        <f>VLOOKUP(B44,CLA_Accounts!B:E,4,0)</f>
        <v>#N/A</v>
      </c>
      <c r="E44" s="4" t="e">
        <f>VLOOKUP($B44,VENTURE_Accounts!B:E,4,FALSE)</f>
        <v>#N/A</v>
      </c>
      <c r="F44" s="4" t="e">
        <f>VLOOKUP($B44,VENTURE_Accounts!B:E,2,FALSE)</f>
        <v>#N/A</v>
      </c>
      <c r="G44" s="4" t="e">
        <f>VLOOKUP(B44,CLA_Accounts!B:K,5,0)</f>
        <v>#N/A</v>
      </c>
      <c r="H44" s="28" t="e">
        <f>VLOOKUP($B44,VENTURE_Accounts!B:K,5,FALSE)</f>
        <v>#N/A</v>
      </c>
      <c r="I44" s="53">
        <f>VLOOKUP(B44,CLA_Berekeningen!B$6:X$191,5,FALSE)</f>
        <v>0</v>
      </c>
      <c r="J44" s="51">
        <f>VLOOKUP(B44,CLA_Berekeningen!B$6:X$191,20,FALSE)</f>
        <v>0</v>
      </c>
      <c r="K44" s="53">
        <f t="shared" si="0"/>
        <v>0</v>
      </c>
      <c r="L44" s="28" t="str">
        <f>VLOOKUP(B44,CLA_Berekeningen!B:X,23,0)</f>
        <v>0</v>
      </c>
      <c r="M44" s="4"/>
      <c r="N44" s="55" t="e">
        <f t="shared" si="1"/>
        <v>#N/A</v>
      </c>
      <c r="O44" s="55" t="e">
        <f t="shared" si="2"/>
        <v>#N/A</v>
      </c>
      <c r="P44" s="4" t="e">
        <f>_xlfn.CONCAT("Beste ",C44,". Je hebt een CLA balans van ",G44," CLA eyecons en een",CLA_Gegevens!$C$3," eyeventure balans van ",H44," eyecons. Je hebt €",J44," rente verdiend op een CLA investering van €",I44,". Dat brengt de totaalwaarde naar €",K44," te converteren. Dit is berekend als ",L44," ",CLA_Gegevens!$C$3," eyeventure eyecons te transfereren bij een waardering van €",CLA_Gegevens!$C$29,". Je nieuwe balans is daarmee ",N44, " ",CLA_Gegevens!$C$3," eyeventure eyecons")</f>
        <v>#N/A</v>
      </c>
    </row>
    <row r="45" spans="2:16" x14ac:dyDescent="0.55000000000000004">
      <c r="B45" s="4">
        <f>CLA_Accounts!$B43</f>
        <v>0</v>
      </c>
      <c r="C45" s="4" t="e">
        <f>VLOOKUP($B45,VENTURE_Accounts!B:K,9,FALSE)</f>
        <v>#N/A</v>
      </c>
      <c r="D45" s="4" t="e">
        <f>VLOOKUP(B45,CLA_Accounts!B:E,4,0)</f>
        <v>#N/A</v>
      </c>
      <c r="E45" s="4" t="e">
        <f>VLOOKUP($B45,VENTURE_Accounts!B:E,4,FALSE)</f>
        <v>#N/A</v>
      </c>
      <c r="F45" s="4" t="e">
        <f>VLOOKUP($B45,VENTURE_Accounts!B:E,2,FALSE)</f>
        <v>#N/A</v>
      </c>
      <c r="G45" s="4" t="e">
        <f>VLOOKUP(B45,CLA_Accounts!B:K,5,0)</f>
        <v>#N/A</v>
      </c>
      <c r="H45" s="28" t="e">
        <f>VLOOKUP($B45,VENTURE_Accounts!B:K,5,FALSE)</f>
        <v>#N/A</v>
      </c>
      <c r="I45" s="53">
        <f>VLOOKUP(B45,CLA_Berekeningen!B$6:X$191,5,FALSE)</f>
        <v>0</v>
      </c>
      <c r="J45" s="51">
        <f>VLOOKUP(B45,CLA_Berekeningen!B$6:X$191,20,FALSE)</f>
        <v>0</v>
      </c>
      <c r="K45" s="53">
        <f t="shared" si="0"/>
        <v>0</v>
      </c>
      <c r="L45" s="28" t="str">
        <f>VLOOKUP(B45,CLA_Berekeningen!B:X,23,0)</f>
        <v>0</v>
      </c>
      <c r="M45" s="4"/>
      <c r="N45" s="55" t="e">
        <f t="shared" si="1"/>
        <v>#N/A</v>
      </c>
      <c r="O45" s="55" t="e">
        <f t="shared" si="2"/>
        <v>#N/A</v>
      </c>
      <c r="P45" s="4" t="e">
        <f>_xlfn.CONCAT("Beste ",C45,". Je hebt een CLA balans van ",G45," CLA eyecons en een",CLA_Gegevens!$C$3," eyeventure balans van ",H45," eyecons. Je hebt €",J45," rente verdiend op een CLA investering van €",I45,". Dat brengt de totaalwaarde naar €",K45," te converteren. Dit is berekend als ",L45," ",CLA_Gegevens!$C$3," eyeventure eyecons te transfereren bij een waardering van €",CLA_Gegevens!$C$29,". Je nieuwe balans is daarmee ",N45, " ",CLA_Gegevens!$C$3," eyeventure eyecons")</f>
        <v>#N/A</v>
      </c>
    </row>
    <row r="46" spans="2:16" x14ac:dyDescent="0.55000000000000004">
      <c r="B46" s="4">
        <f>CLA_Accounts!$B44</f>
        <v>0</v>
      </c>
      <c r="C46" s="4" t="e">
        <f>VLOOKUP($B46,VENTURE_Accounts!B:K,9,FALSE)</f>
        <v>#N/A</v>
      </c>
      <c r="D46" s="4" t="e">
        <f>VLOOKUP(B46,CLA_Accounts!B:E,4,0)</f>
        <v>#N/A</v>
      </c>
      <c r="E46" s="4" t="e">
        <f>VLOOKUP($B46,VENTURE_Accounts!B:E,4,FALSE)</f>
        <v>#N/A</v>
      </c>
      <c r="F46" s="4" t="e">
        <f>VLOOKUP($B46,VENTURE_Accounts!B:E,2,FALSE)</f>
        <v>#N/A</v>
      </c>
      <c r="G46" s="4" t="e">
        <f>VLOOKUP(B46,CLA_Accounts!B:K,5,0)</f>
        <v>#N/A</v>
      </c>
      <c r="H46" s="28" t="e">
        <f>VLOOKUP($B46,VENTURE_Accounts!B:K,5,FALSE)</f>
        <v>#N/A</v>
      </c>
      <c r="I46" s="53">
        <f>VLOOKUP(B46,CLA_Berekeningen!B$6:X$191,5,FALSE)</f>
        <v>0</v>
      </c>
      <c r="J46" s="51">
        <f>VLOOKUP(B46,CLA_Berekeningen!B$6:X$191,20,FALSE)</f>
        <v>0</v>
      </c>
      <c r="K46" s="53">
        <f t="shared" si="0"/>
        <v>0</v>
      </c>
      <c r="L46" s="28" t="str">
        <f>VLOOKUP(B46,CLA_Berekeningen!B:X,23,0)</f>
        <v>0</v>
      </c>
      <c r="M46" s="4"/>
      <c r="N46" s="55" t="e">
        <f t="shared" si="1"/>
        <v>#N/A</v>
      </c>
      <c r="O46" s="55" t="e">
        <f t="shared" si="2"/>
        <v>#N/A</v>
      </c>
      <c r="P46" s="4" t="e">
        <f>_xlfn.CONCAT("Beste ",C46,". Je hebt een CLA balans van ",G46," CLA eyecons en een",CLA_Gegevens!$C$3," eyeventure balans van ",H46," eyecons. Je hebt €",J46," rente verdiend op een CLA investering van €",I46,". Dat brengt de totaalwaarde naar €",K46," te converteren. Dit is berekend als ",L46," ",CLA_Gegevens!$C$3," eyeventure eyecons te transfereren bij een waardering van €",CLA_Gegevens!$C$29,". Je nieuwe balans is daarmee ",N46, " ",CLA_Gegevens!$C$3," eyeventure eyecons")</f>
        <v>#N/A</v>
      </c>
    </row>
    <row r="47" spans="2:16" x14ac:dyDescent="0.55000000000000004">
      <c r="B47" s="4">
        <f>CLA_Accounts!$B45</f>
        <v>0</v>
      </c>
      <c r="C47" s="4" t="e">
        <f>VLOOKUP($B47,VENTURE_Accounts!B:K,9,FALSE)</f>
        <v>#N/A</v>
      </c>
      <c r="D47" s="4" t="e">
        <f>VLOOKUP(B47,CLA_Accounts!B:E,4,0)</f>
        <v>#N/A</v>
      </c>
      <c r="E47" s="4" t="e">
        <f>VLOOKUP($B47,VENTURE_Accounts!B:E,4,FALSE)</f>
        <v>#N/A</v>
      </c>
      <c r="F47" s="4" t="e">
        <f>VLOOKUP($B47,VENTURE_Accounts!B:E,2,FALSE)</f>
        <v>#N/A</v>
      </c>
      <c r="G47" s="4" t="e">
        <f>VLOOKUP(B47,CLA_Accounts!B:K,5,0)</f>
        <v>#N/A</v>
      </c>
      <c r="H47" s="28" t="e">
        <f>VLOOKUP($B47,VENTURE_Accounts!B:K,5,FALSE)</f>
        <v>#N/A</v>
      </c>
      <c r="I47" s="53">
        <f>VLOOKUP(B47,CLA_Berekeningen!B$6:X$191,5,FALSE)</f>
        <v>0</v>
      </c>
      <c r="J47" s="51">
        <f>VLOOKUP(B47,CLA_Berekeningen!B$6:X$191,20,FALSE)</f>
        <v>0</v>
      </c>
      <c r="K47" s="53">
        <f t="shared" si="0"/>
        <v>0</v>
      </c>
      <c r="L47" s="28" t="str">
        <f>VLOOKUP(B47,CLA_Berekeningen!B:X,23,0)</f>
        <v>0</v>
      </c>
      <c r="M47" s="4"/>
      <c r="N47" s="55" t="e">
        <f t="shared" si="1"/>
        <v>#N/A</v>
      </c>
      <c r="O47" s="55" t="e">
        <f t="shared" si="2"/>
        <v>#N/A</v>
      </c>
      <c r="P47" s="4" t="e">
        <f>_xlfn.CONCAT("Beste ",C47,". Je hebt een CLA balans van ",G47," CLA eyecons en een",CLA_Gegevens!$C$3," eyeventure balans van ",H47," eyecons. Je hebt €",J47," rente verdiend op een CLA investering van €",I47,". Dat brengt de totaalwaarde naar €",K47," te converteren. Dit is berekend als ",L47," ",CLA_Gegevens!$C$3," eyeventure eyecons te transfereren bij een waardering van €",CLA_Gegevens!$C$29,". Je nieuwe balans is daarmee ",N47, " ",CLA_Gegevens!$C$3," eyeventure eyecons")</f>
        <v>#N/A</v>
      </c>
    </row>
    <row r="48" spans="2:16" x14ac:dyDescent="0.55000000000000004">
      <c r="B48" s="4">
        <f>CLA_Accounts!$B46</f>
        <v>0</v>
      </c>
      <c r="C48" s="4" t="e">
        <f>VLOOKUP($B48,VENTURE_Accounts!B:K,9,FALSE)</f>
        <v>#N/A</v>
      </c>
      <c r="D48" s="4" t="e">
        <f>VLOOKUP(B48,CLA_Accounts!B:E,4,0)</f>
        <v>#N/A</v>
      </c>
      <c r="E48" s="4" t="e">
        <f>VLOOKUP($B48,VENTURE_Accounts!B:E,4,FALSE)</f>
        <v>#N/A</v>
      </c>
      <c r="F48" s="4" t="e">
        <f>VLOOKUP($B48,VENTURE_Accounts!B:E,2,FALSE)</f>
        <v>#N/A</v>
      </c>
      <c r="G48" s="4" t="e">
        <f>VLOOKUP(B48,CLA_Accounts!B:K,5,0)</f>
        <v>#N/A</v>
      </c>
      <c r="H48" s="28" t="e">
        <f>VLOOKUP($B48,VENTURE_Accounts!B:K,5,FALSE)</f>
        <v>#N/A</v>
      </c>
      <c r="I48" s="53">
        <f>VLOOKUP(B48,CLA_Berekeningen!B$6:X$191,5,FALSE)</f>
        <v>0</v>
      </c>
      <c r="J48" s="51">
        <f>VLOOKUP(B48,CLA_Berekeningen!B$6:X$191,20,FALSE)</f>
        <v>0</v>
      </c>
      <c r="K48" s="53">
        <f t="shared" si="0"/>
        <v>0</v>
      </c>
      <c r="L48" s="28" t="str">
        <f>VLOOKUP(B48,CLA_Berekeningen!B:X,23,0)</f>
        <v>0</v>
      </c>
      <c r="M48" s="4"/>
      <c r="N48" s="55" t="e">
        <f t="shared" si="1"/>
        <v>#N/A</v>
      </c>
      <c r="O48" s="55" t="e">
        <f t="shared" si="2"/>
        <v>#N/A</v>
      </c>
      <c r="P48" s="4" t="e">
        <f>_xlfn.CONCAT("Beste ",C48,". Je hebt een CLA balans van ",G48," CLA eyecons en een",CLA_Gegevens!$C$3," eyeventure balans van ",H48," eyecons. Je hebt €",J48," rente verdiend op een CLA investering van €",I48,". Dat brengt de totaalwaarde naar €",K48," te converteren. Dit is berekend als ",L48," ",CLA_Gegevens!$C$3," eyeventure eyecons te transfereren bij een waardering van €",CLA_Gegevens!$C$29,". Je nieuwe balans is daarmee ",N48, " ",CLA_Gegevens!$C$3," eyeventure eyecons")</f>
        <v>#N/A</v>
      </c>
    </row>
    <row r="49" spans="2:16" x14ac:dyDescent="0.55000000000000004">
      <c r="B49" s="4">
        <f>CLA_Accounts!$B47</f>
        <v>0</v>
      </c>
      <c r="C49" s="4" t="e">
        <f>VLOOKUP($B49,VENTURE_Accounts!B:K,9,FALSE)</f>
        <v>#N/A</v>
      </c>
      <c r="D49" s="4" t="e">
        <f>VLOOKUP(B49,CLA_Accounts!B:E,4,0)</f>
        <v>#N/A</v>
      </c>
      <c r="E49" s="4" t="e">
        <f>VLOOKUP($B49,VENTURE_Accounts!B:E,4,FALSE)</f>
        <v>#N/A</v>
      </c>
      <c r="F49" s="4" t="e">
        <f>VLOOKUP($B49,VENTURE_Accounts!B:E,2,FALSE)</f>
        <v>#N/A</v>
      </c>
      <c r="G49" s="4" t="e">
        <f>VLOOKUP(B49,CLA_Accounts!B:K,5,0)</f>
        <v>#N/A</v>
      </c>
      <c r="H49" s="28" t="e">
        <f>VLOOKUP($B49,VENTURE_Accounts!B:K,5,FALSE)</f>
        <v>#N/A</v>
      </c>
      <c r="I49" s="53">
        <f>VLOOKUP(B49,CLA_Berekeningen!B$6:X$191,5,FALSE)</f>
        <v>0</v>
      </c>
      <c r="J49" s="51">
        <f>VLOOKUP(B49,CLA_Berekeningen!B$6:X$191,20,FALSE)</f>
        <v>0</v>
      </c>
      <c r="K49" s="53">
        <f t="shared" si="0"/>
        <v>0</v>
      </c>
      <c r="L49" s="28" t="str">
        <f>VLOOKUP(B49,CLA_Berekeningen!B:X,23,0)</f>
        <v>0</v>
      </c>
      <c r="M49" s="4"/>
      <c r="N49" s="55" t="e">
        <f t="shared" si="1"/>
        <v>#N/A</v>
      </c>
      <c r="O49" s="55" t="e">
        <f t="shared" si="2"/>
        <v>#N/A</v>
      </c>
      <c r="P49" s="4" t="e">
        <f>_xlfn.CONCAT("Beste ",C49,". Je hebt een CLA balans van ",G49," CLA eyecons en een",CLA_Gegevens!$C$3," eyeventure balans van ",H49," eyecons. Je hebt €",J49," rente verdiend op een CLA investering van €",I49,". Dat brengt de totaalwaarde naar €",K49," te converteren. Dit is berekend als ",L49," ",CLA_Gegevens!$C$3," eyeventure eyecons te transfereren bij een waardering van €",CLA_Gegevens!$C$29,". Je nieuwe balans is daarmee ",N49, " ",CLA_Gegevens!$C$3," eyeventure eyecons")</f>
        <v>#N/A</v>
      </c>
    </row>
    <row r="50" spans="2:16" x14ac:dyDescent="0.55000000000000004">
      <c r="B50" s="4">
        <f>CLA_Accounts!$B48</f>
        <v>0</v>
      </c>
      <c r="C50" s="4" t="e">
        <f>VLOOKUP($B50,VENTURE_Accounts!B:K,9,FALSE)</f>
        <v>#N/A</v>
      </c>
      <c r="D50" s="4" t="e">
        <f>VLOOKUP(B50,CLA_Accounts!B:E,4,0)</f>
        <v>#N/A</v>
      </c>
      <c r="E50" s="4" t="e">
        <f>VLOOKUP($B50,VENTURE_Accounts!B:E,4,FALSE)</f>
        <v>#N/A</v>
      </c>
      <c r="F50" s="4" t="e">
        <f>VLOOKUP($B50,VENTURE_Accounts!B:E,2,FALSE)</f>
        <v>#N/A</v>
      </c>
      <c r="G50" s="4" t="e">
        <f>VLOOKUP(B50,CLA_Accounts!B:K,5,0)</f>
        <v>#N/A</v>
      </c>
      <c r="H50" s="28" t="e">
        <f>VLOOKUP($B50,VENTURE_Accounts!B:K,5,FALSE)</f>
        <v>#N/A</v>
      </c>
      <c r="I50" s="53">
        <f>VLOOKUP(B50,CLA_Berekeningen!B$6:X$191,5,FALSE)</f>
        <v>0</v>
      </c>
      <c r="J50" s="51">
        <f>VLOOKUP(B50,CLA_Berekeningen!B$6:X$191,20,FALSE)</f>
        <v>0</v>
      </c>
      <c r="K50" s="53">
        <f t="shared" si="0"/>
        <v>0</v>
      </c>
      <c r="L50" s="28" t="str">
        <f>VLOOKUP(B50,CLA_Berekeningen!B:X,23,0)</f>
        <v>0</v>
      </c>
      <c r="M50" s="4"/>
      <c r="N50" s="55" t="e">
        <f t="shared" si="1"/>
        <v>#N/A</v>
      </c>
      <c r="O50" s="55" t="e">
        <f t="shared" si="2"/>
        <v>#N/A</v>
      </c>
      <c r="P50" s="4" t="e">
        <f>_xlfn.CONCAT("Beste ",C50,". Je hebt een CLA balans van ",G50," CLA eyecons en een",CLA_Gegevens!$C$3," eyeventure balans van ",H50," eyecons. Je hebt €",J50," rente verdiend op een CLA investering van €",I50,". Dat brengt de totaalwaarde naar €",K50," te converteren. Dit is berekend als ",L50," ",CLA_Gegevens!$C$3," eyeventure eyecons te transfereren bij een waardering van €",CLA_Gegevens!$C$29,". Je nieuwe balans is daarmee ",N50, " ",CLA_Gegevens!$C$3," eyeventure eyecons")</f>
        <v>#N/A</v>
      </c>
    </row>
    <row r="51" spans="2:16" x14ac:dyDescent="0.55000000000000004">
      <c r="B51" s="4">
        <f>CLA_Accounts!$B49</f>
        <v>0</v>
      </c>
      <c r="C51" s="4" t="e">
        <f>VLOOKUP($B51,VENTURE_Accounts!B:K,9,FALSE)</f>
        <v>#N/A</v>
      </c>
      <c r="D51" s="4" t="e">
        <f>VLOOKUP(B51,CLA_Accounts!B:E,4,0)</f>
        <v>#N/A</v>
      </c>
      <c r="E51" s="4" t="e">
        <f>VLOOKUP($B51,VENTURE_Accounts!B:E,4,FALSE)</f>
        <v>#N/A</v>
      </c>
      <c r="F51" s="4" t="e">
        <f>VLOOKUP($B51,VENTURE_Accounts!B:E,2,FALSE)</f>
        <v>#N/A</v>
      </c>
      <c r="G51" s="4" t="e">
        <f>VLOOKUP(B51,CLA_Accounts!B:K,5,0)</f>
        <v>#N/A</v>
      </c>
      <c r="H51" s="28" t="e">
        <f>VLOOKUP($B51,VENTURE_Accounts!B:K,5,FALSE)</f>
        <v>#N/A</v>
      </c>
      <c r="I51" s="53">
        <f>VLOOKUP(B51,CLA_Berekeningen!B$6:X$191,5,FALSE)</f>
        <v>0</v>
      </c>
      <c r="J51" s="51">
        <f>VLOOKUP(B51,CLA_Berekeningen!B$6:X$191,20,FALSE)</f>
        <v>0</v>
      </c>
      <c r="K51" s="53">
        <f t="shared" si="0"/>
        <v>0</v>
      </c>
      <c r="L51" s="28" t="str">
        <f>VLOOKUP(B51,CLA_Berekeningen!B:X,23,0)</f>
        <v>0</v>
      </c>
      <c r="M51" s="4"/>
      <c r="N51" s="55" t="e">
        <f t="shared" si="1"/>
        <v>#N/A</v>
      </c>
      <c r="O51" s="55" t="e">
        <f t="shared" si="2"/>
        <v>#N/A</v>
      </c>
      <c r="P51" s="4" t="e">
        <f>_xlfn.CONCAT("Beste ",C51,". Je hebt een CLA balans van ",G51," CLA eyecons en een",CLA_Gegevens!$C$3," eyeventure balans van ",H51," eyecons. Je hebt €",J51," rente verdiend op een CLA investering van €",I51,". Dat brengt de totaalwaarde naar €",K51," te converteren. Dit is berekend als ",L51," ",CLA_Gegevens!$C$3," eyeventure eyecons te transfereren bij een waardering van €",CLA_Gegevens!$C$29,". Je nieuwe balans is daarmee ",N51, " ",CLA_Gegevens!$C$3," eyeventure eyecons")</f>
        <v>#N/A</v>
      </c>
    </row>
    <row r="52" spans="2:16" x14ac:dyDescent="0.55000000000000004">
      <c r="B52" s="4">
        <f>CLA_Accounts!$B50</f>
        <v>0</v>
      </c>
      <c r="C52" s="4" t="e">
        <f>VLOOKUP($B52,VENTURE_Accounts!B:K,9,FALSE)</f>
        <v>#N/A</v>
      </c>
      <c r="D52" s="4" t="e">
        <f>VLOOKUP(B52,CLA_Accounts!B:E,4,0)</f>
        <v>#N/A</v>
      </c>
      <c r="E52" s="4" t="e">
        <f>VLOOKUP($B52,VENTURE_Accounts!B:E,4,FALSE)</f>
        <v>#N/A</v>
      </c>
      <c r="F52" s="4" t="e">
        <f>VLOOKUP($B52,VENTURE_Accounts!B:E,2,FALSE)</f>
        <v>#N/A</v>
      </c>
      <c r="G52" s="4" t="e">
        <f>VLOOKUP(B52,CLA_Accounts!B:K,5,0)</f>
        <v>#N/A</v>
      </c>
      <c r="H52" s="28" t="e">
        <f>VLOOKUP($B52,VENTURE_Accounts!B:K,5,FALSE)</f>
        <v>#N/A</v>
      </c>
      <c r="I52" s="53">
        <f>VLOOKUP(B52,CLA_Berekeningen!B$6:X$191,5,FALSE)</f>
        <v>0</v>
      </c>
      <c r="J52" s="51">
        <f>VLOOKUP(B52,CLA_Berekeningen!B$6:X$191,20,FALSE)</f>
        <v>0</v>
      </c>
      <c r="K52" s="53">
        <f t="shared" si="0"/>
        <v>0</v>
      </c>
      <c r="L52" s="28" t="str">
        <f>VLOOKUP(B52,CLA_Berekeningen!B:X,23,0)</f>
        <v>0</v>
      </c>
      <c r="M52" s="4"/>
      <c r="N52" s="55" t="e">
        <f t="shared" si="1"/>
        <v>#N/A</v>
      </c>
      <c r="O52" s="55" t="e">
        <f t="shared" si="2"/>
        <v>#N/A</v>
      </c>
      <c r="P52" s="4" t="e">
        <f>_xlfn.CONCAT("Beste ",C52,". Je hebt een CLA balans van ",G52," CLA eyecons en een",CLA_Gegevens!$C$3," eyeventure balans van ",H52," eyecons. Je hebt €",J52," rente verdiend op een CLA investering van €",I52,". Dat brengt de totaalwaarde naar €",K52," te converteren. Dit is berekend als ",L52," ",CLA_Gegevens!$C$3," eyeventure eyecons te transfereren bij een waardering van €",CLA_Gegevens!$C$29,". Je nieuwe balans is daarmee ",N52, " ",CLA_Gegevens!$C$3," eyeventure eyecons")</f>
        <v>#N/A</v>
      </c>
    </row>
    <row r="53" spans="2:16" x14ac:dyDescent="0.55000000000000004">
      <c r="B53" s="4">
        <f>CLA_Accounts!$B51</f>
        <v>0</v>
      </c>
      <c r="C53" s="4" t="e">
        <f>VLOOKUP($B53,VENTURE_Accounts!B:K,9,FALSE)</f>
        <v>#N/A</v>
      </c>
      <c r="D53" s="4" t="e">
        <f>VLOOKUP(B53,CLA_Accounts!B:E,4,0)</f>
        <v>#N/A</v>
      </c>
      <c r="E53" s="4" t="e">
        <f>VLOOKUP($B53,VENTURE_Accounts!B:E,4,FALSE)</f>
        <v>#N/A</v>
      </c>
      <c r="F53" s="4" t="e">
        <f>VLOOKUP($B53,VENTURE_Accounts!B:E,2,FALSE)</f>
        <v>#N/A</v>
      </c>
      <c r="G53" s="4" t="e">
        <f>VLOOKUP(B53,CLA_Accounts!B:K,5,0)</f>
        <v>#N/A</v>
      </c>
      <c r="H53" s="28" t="e">
        <f>VLOOKUP($B53,VENTURE_Accounts!B:K,5,FALSE)</f>
        <v>#N/A</v>
      </c>
      <c r="I53" s="53">
        <f>VLOOKUP(B53,CLA_Berekeningen!B$6:X$191,5,FALSE)</f>
        <v>0</v>
      </c>
      <c r="J53" s="51">
        <f>VLOOKUP(B53,CLA_Berekeningen!B$6:X$191,20,FALSE)</f>
        <v>0</v>
      </c>
      <c r="K53" s="53">
        <f t="shared" si="0"/>
        <v>0</v>
      </c>
      <c r="L53" s="28" t="str">
        <f>VLOOKUP(B53,CLA_Berekeningen!B:X,23,0)</f>
        <v>0</v>
      </c>
      <c r="M53" s="4"/>
      <c r="N53" s="55" t="e">
        <f t="shared" si="1"/>
        <v>#N/A</v>
      </c>
      <c r="O53" s="55" t="e">
        <f t="shared" si="2"/>
        <v>#N/A</v>
      </c>
      <c r="P53" s="4" t="e">
        <f>_xlfn.CONCAT("Beste ",C53,". Je hebt een CLA balans van ",G53," CLA eyecons en een",CLA_Gegevens!$C$3," eyeventure balans van ",H53," eyecons. Je hebt €",J53," rente verdiend op een CLA investering van €",I53,". Dat brengt de totaalwaarde naar €",K53," te converteren. Dit is berekend als ",L53," ",CLA_Gegevens!$C$3," eyeventure eyecons te transfereren bij een waardering van €",CLA_Gegevens!$C$29,". Je nieuwe balans is daarmee ",N53, " ",CLA_Gegevens!$C$3," eyeventure eyecons")</f>
        <v>#N/A</v>
      </c>
    </row>
    <row r="54" spans="2:16" x14ac:dyDescent="0.55000000000000004">
      <c r="B54" s="4">
        <f>CLA_Accounts!$B52</f>
        <v>0</v>
      </c>
      <c r="C54" s="4" t="e">
        <f>VLOOKUP($B54,VENTURE_Accounts!B:K,9,FALSE)</f>
        <v>#N/A</v>
      </c>
      <c r="D54" s="4" t="e">
        <f>VLOOKUP(B54,CLA_Accounts!B:E,4,0)</f>
        <v>#N/A</v>
      </c>
      <c r="E54" s="4" t="e">
        <f>VLOOKUP($B54,VENTURE_Accounts!B:E,4,FALSE)</f>
        <v>#N/A</v>
      </c>
      <c r="F54" s="4" t="e">
        <f>VLOOKUP($B54,VENTURE_Accounts!B:E,2,FALSE)</f>
        <v>#N/A</v>
      </c>
      <c r="G54" s="4" t="e">
        <f>VLOOKUP(B54,CLA_Accounts!B:K,5,0)</f>
        <v>#N/A</v>
      </c>
      <c r="H54" s="28" t="e">
        <f>VLOOKUP($B54,VENTURE_Accounts!B:K,5,FALSE)</f>
        <v>#N/A</v>
      </c>
      <c r="I54" s="53">
        <f>VLOOKUP(B54,CLA_Berekeningen!B$6:X$191,5,FALSE)</f>
        <v>0</v>
      </c>
      <c r="J54" s="51">
        <f>VLOOKUP(B54,CLA_Berekeningen!B$6:X$191,20,FALSE)</f>
        <v>0</v>
      </c>
      <c r="K54" s="53">
        <f t="shared" si="0"/>
        <v>0</v>
      </c>
      <c r="L54" s="28" t="str">
        <f>VLOOKUP(B54,CLA_Berekeningen!B:X,23,0)</f>
        <v>0</v>
      </c>
      <c r="M54" s="4"/>
      <c r="N54" s="55" t="e">
        <f t="shared" si="1"/>
        <v>#N/A</v>
      </c>
      <c r="O54" s="55" t="e">
        <f t="shared" si="2"/>
        <v>#N/A</v>
      </c>
      <c r="P54" s="4" t="e">
        <f>_xlfn.CONCAT("Beste ",C54,". Je hebt een CLA balans van ",G54," CLA eyecons en een",CLA_Gegevens!$C$3," eyeventure balans van ",H54," eyecons. Je hebt €",J54," rente verdiend op een CLA investering van €",I54,". Dat brengt de totaalwaarde naar €",K54," te converteren. Dit is berekend als ",L54," ",CLA_Gegevens!$C$3," eyeventure eyecons te transfereren bij een waardering van €",CLA_Gegevens!$C$29,". Je nieuwe balans is daarmee ",N54, " ",CLA_Gegevens!$C$3," eyeventure eyecons")</f>
        <v>#N/A</v>
      </c>
    </row>
    <row r="55" spans="2:16" x14ac:dyDescent="0.55000000000000004">
      <c r="B55" s="4">
        <f>CLA_Accounts!$B53</f>
        <v>0</v>
      </c>
      <c r="C55" s="4" t="e">
        <f>VLOOKUP($B55,VENTURE_Accounts!B:K,9,FALSE)</f>
        <v>#N/A</v>
      </c>
      <c r="D55" s="4" t="e">
        <f>VLOOKUP(B55,CLA_Accounts!B:E,4,0)</f>
        <v>#N/A</v>
      </c>
      <c r="E55" s="4" t="e">
        <f>VLOOKUP($B55,VENTURE_Accounts!B:E,4,FALSE)</f>
        <v>#N/A</v>
      </c>
      <c r="F55" s="4" t="e">
        <f>VLOOKUP($B55,VENTURE_Accounts!B:E,2,FALSE)</f>
        <v>#N/A</v>
      </c>
      <c r="G55" s="4" t="e">
        <f>VLOOKUP(B55,CLA_Accounts!B:K,5,0)</f>
        <v>#N/A</v>
      </c>
      <c r="H55" s="28" t="e">
        <f>VLOOKUP($B55,VENTURE_Accounts!B:K,5,FALSE)</f>
        <v>#N/A</v>
      </c>
      <c r="I55" s="53">
        <f>VLOOKUP(B55,CLA_Berekeningen!B$6:X$191,5,FALSE)</f>
        <v>0</v>
      </c>
      <c r="J55" s="51">
        <f>VLOOKUP(B55,CLA_Berekeningen!B$6:X$191,20,FALSE)</f>
        <v>0</v>
      </c>
      <c r="K55" s="53">
        <f t="shared" si="0"/>
        <v>0</v>
      </c>
      <c r="L55" s="28" t="str">
        <f>VLOOKUP(B55,CLA_Berekeningen!B:X,23,0)</f>
        <v>0</v>
      </c>
      <c r="M55" s="4"/>
      <c r="N55" s="55" t="e">
        <f t="shared" si="1"/>
        <v>#N/A</v>
      </c>
      <c r="O55" s="55" t="e">
        <f t="shared" si="2"/>
        <v>#N/A</v>
      </c>
      <c r="P55" s="4" t="e">
        <f>_xlfn.CONCAT("Beste ",C55,". Je hebt een CLA balans van ",G55," CLA eyecons en een",CLA_Gegevens!$C$3," eyeventure balans van ",H55," eyecons. Je hebt €",J55," rente verdiend op een CLA investering van €",I55,". Dat brengt de totaalwaarde naar €",K55," te converteren. Dit is berekend als ",L55," ",CLA_Gegevens!$C$3," eyeventure eyecons te transfereren bij een waardering van €",CLA_Gegevens!$C$29,". Je nieuwe balans is daarmee ",N55, " ",CLA_Gegevens!$C$3," eyeventure eyecons")</f>
        <v>#N/A</v>
      </c>
    </row>
    <row r="56" spans="2:16" x14ac:dyDescent="0.55000000000000004">
      <c r="B56" s="4">
        <f>CLA_Accounts!$B54</f>
        <v>0</v>
      </c>
      <c r="C56" s="4" t="e">
        <f>VLOOKUP($B56,VENTURE_Accounts!B:K,9,FALSE)</f>
        <v>#N/A</v>
      </c>
      <c r="D56" s="4" t="e">
        <f>VLOOKUP(B56,CLA_Accounts!B:E,4,0)</f>
        <v>#N/A</v>
      </c>
      <c r="E56" s="4" t="e">
        <f>VLOOKUP($B56,VENTURE_Accounts!B:E,4,FALSE)</f>
        <v>#N/A</v>
      </c>
      <c r="F56" s="4" t="e">
        <f>VLOOKUP($B56,VENTURE_Accounts!B:E,2,FALSE)</f>
        <v>#N/A</v>
      </c>
      <c r="G56" s="4" t="e">
        <f>VLOOKUP(B56,CLA_Accounts!B:K,5,0)</f>
        <v>#N/A</v>
      </c>
      <c r="H56" s="28" t="e">
        <f>VLOOKUP($B56,VENTURE_Accounts!B:K,5,FALSE)</f>
        <v>#N/A</v>
      </c>
      <c r="I56" s="53">
        <f>VLOOKUP(B56,CLA_Berekeningen!B$6:X$191,5,FALSE)</f>
        <v>0</v>
      </c>
      <c r="J56" s="51">
        <f>VLOOKUP(B56,CLA_Berekeningen!B$6:X$191,20,FALSE)</f>
        <v>0</v>
      </c>
      <c r="K56" s="53">
        <f t="shared" si="0"/>
        <v>0</v>
      </c>
      <c r="L56" s="28" t="str">
        <f>VLOOKUP(B56,CLA_Berekeningen!B:X,23,0)</f>
        <v>0</v>
      </c>
      <c r="M56" s="4"/>
      <c r="N56" s="55" t="e">
        <f t="shared" si="1"/>
        <v>#N/A</v>
      </c>
      <c r="O56" s="55" t="e">
        <f t="shared" si="2"/>
        <v>#N/A</v>
      </c>
      <c r="P56" s="4" t="e">
        <f>_xlfn.CONCAT("Beste ",C56,". Je hebt een CLA balans van ",G56," CLA eyecons en een",CLA_Gegevens!$C$3," eyeventure balans van ",H56," eyecons. Je hebt €",J56," rente verdiend op een CLA investering van €",I56,". Dat brengt de totaalwaarde naar €",K56," te converteren. Dit is berekend als ",L56," ",CLA_Gegevens!$C$3," eyeventure eyecons te transfereren bij een waardering van €",CLA_Gegevens!$C$29,". Je nieuwe balans is daarmee ",N56, " ",CLA_Gegevens!$C$3," eyeventure eyecons")</f>
        <v>#N/A</v>
      </c>
    </row>
    <row r="57" spans="2:16" x14ac:dyDescent="0.55000000000000004">
      <c r="B57" s="4">
        <f>CLA_Accounts!$B55</f>
        <v>0</v>
      </c>
      <c r="C57" s="4" t="e">
        <f>VLOOKUP($B57,VENTURE_Accounts!B:K,9,FALSE)</f>
        <v>#N/A</v>
      </c>
      <c r="D57" s="4" t="e">
        <f>VLOOKUP(B57,CLA_Accounts!B:E,4,0)</f>
        <v>#N/A</v>
      </c>
      <c r="E57" s="4" t="e">
        <f>VLOOKUP($B57,VENTURE_Accounts!B:E,4,FALSE)</f>
        <v>#N/A</v>
      </c>
      <c r="F57" s="4" t="e">
        <f>VLOOKUP($B57,VENTURE_Accounts!B:E,2,FALSE)</f>
        <v>#N/A</v>
      </c>
      <c r="G57" s="4" t="e">
        <f>VLOOKUP(B57,CLA_Accounts!B:K,5,0)</f>
        <v>#N/A</v>
      </c>
      <c r="H57" s="28" t="e">
        <f>VLOOKUP($B57,VENTURE_Accounts!B:K,5,FALSE)</f>
        <v>#N/A</v>
      </c>
      <c r="I57" s="53">
        <f>VLOOKUP(B57,CLA_Berekeningen!B$6:X$191,5,FALSE)</f>
        <v>0</v>
      </c>
      <c r="J57" s="51">
        <f>VLOOKUP(B57,CLA_Berekeningen!B$6:X$191,20,FALSE)</f>
        <v>0</v>
      </c>
      <c r="K57" s="53">
        <f t="shared" si="0"/>
        <v>0</v>
      </c>
      <c r="L57" s="28" t="str">
        <f>VLOOKUP(B57,CLA_Berekeningen!B:X,23,0)</f>
        <v>0</v>
      </c>
      <c r="M57" s="4"/>
      <c r="N57" s="55" t="e">
        <f t="shared" si="1"/>
        <v>#N/A</v>
      </c>
      <c r="O57" s="55" t="e">
        <f t="shared" si="2"/>
        <v>#N/A</v>
      </c>
      <c r="P57" s="4" t="e">
        <f>_xlfn.CONCAT("Beste ",C57,". Je hebt een CLA balans van ",G57," CLA eyecons en een",CLA_Gegevens!$C$3," eyeventure balans van ",H57," eyecons. Je hebt €",J57," rente verdiend op een CLA investering van €",I57,". Dat brengt de totaalwaarde naar €",K57," te converteren. Dit is berekend als ",L57," ",CLA_Gegevens!$C$3," eyeventure eyecons te transfereren bij een waardering van €",CLA_Gegevens!$C$29,". Je nieuwe balans is daarmee ",N57, " ",CLA_Gegevens!$C$3," eyeventure eyecons")</f>
        <v>#N/A</v>
      </c>
    </row>
    <row r="58" spans="2:16" x14ac:dyDescent="0.55000000000000004">
      <c r="B58" s="4">
        <f>CLA_Accounts!$B56</f>
        <v>0</v>
      </c>
      <c r="C58" s="4" t="e">
        <f>VLOOKUP($B58,VENTURE_Accounts!B:K,9,FALSE)</f>
        <v>#N/A</v>
      </c>
      <c r="D58" s="4" t="e">
        <f>VLOOKUP(B58,CLA_Accounts!B:E,4,0)</f>
        <v>#N/A</v>
      </c>
      <c r="E58" s="4" t="e">
        <f>VLOOKUP($B58,VENTURE_Accounts!B:E,4,FALSE)</f>
        <v>#N/A</v>
      </c>
      <c r="F58" s="4" t="e">
        <f>VLOOKUP($B58,VENTURE_Accounts!B:E,2,FALSE)</f>
        <v>#N/A</v>
      </c>
      <c r="G58" s="4" t="e">
        <f>VLOOKUP(B58,CLA_Accounts!B:K,5,0)</f>
        <v>#N/A</v>
      </c>
      <c r="H58" s="28" t="e">
        <f>VLOOKUP($B58,VENTURE_Accounts!B:K,5,FALSE)</f>
        <v>#N/A</v>
      </c>
      <c r="I58" s="53">
        <f>VLOOKUP(B58,CLA_Berekeningen!B$6:X$191,5,FALSE)</f>
        <v>0</v>
      </c>
      <c r="J58" s="51">
        <f>VLOOKUP(B58,CLA_Berekeningen!B$6:X$191,20,FALSE)</f>
        <v>0</v>
      </c>
      <c r="K58" s="53">
        <f t="shared" si="0"/>
        <v>0</v>
      </c>
      <c r="L58" s="28" t="str">
        <f>VLOOKUP(B58,CLA_Berekeningen!B:X,23,0)</f>
        <v>0</v>
      </c>
      <c r="M58" s="4"/>
      <c r="N58" s="55" t="e">
        <f t="shared" si="1"/>
        <v>#N/A</v>
      </c>
      <c r="O58" s="55" t="e">
        <f t="shared" si="2"/>
        <v>#N/A</v>
      </c>
      <c r="P58" s="4" t="e">
        <f>_xlfn.CONCAT("Beste ",C58,". Je hebt een CLA balans van ",G58," CLA eyecons en een",CLA_Gegevens!$C$3," eyeventure balans van ",H58," eyecons. Je hebt €",J58," rente verdiend op een CLA investering van €",I58,". Dat brengt de totaalwaarde naar €",K58," te converteren. Dit is berekend als ",L58," ",CLA_Gegevens!$C$3," eyeventure eyecons te transfereren bij een waardering van €",CLA_Gegevens!$C$29,". Je nieuwe balans is daarmee ",N58, " ",CLA_Gegevens!$C$3," eyeventure eyecons")</f>
        <v>#N/A</v>
      </c>
    </row>
    <row r="59" spans="2:16" x14ac:dyDescent="0.55000000000000004">
      <c r="B59" s="4">
        <f>CLA_Accounts!$B57</f>
        <v>0</v>
      </c>
      <c r="C59" s="4" t="e">
        <f>VLOOKUP($B59,VENTURE_Accounts!B:K,9,FALSE)</f>
        <v>#N/A</v>
      </c>
      <c r="D59" s="4" t="e">
        <f>VLOOKUP(B59,CLA_Accounts!B:E,4,0)</f>
        <v>#N/A</v>
      </c>
      <c r="E59" s="4" t="e">
        <f>VLOOKUP($B59,VENTURE_Accounts!B:E,4,FALSE)</f>
        <v>#N/A</v>
      </c>
      <c r="F59" s="4" t="e">
        <f>VLOOKUP($B59,VENTURE_Accounts!B:E,2,FALSE)</f>
        <v>#N/A</v>
      </c>
      <c r="G59" s="4" t="e">
        <f>VLOOKUP(B59,CLA_Accounts!B:K,5,0)</f>
        <v>#N/A</v>
      </c>
      <c r="H59" s="28" t="e">
        <f>VLOOKUP($B59,VENTURE_Accounts!B:K,5,FALSE)</f>
        <v>#N/A</v>
      </c>
      <c r="I59" s="53">
        <f>VLOOKUP(B59,CLA_Berekeningen!B$6:X$191,5,FALSE)</f>
        <v>0</v>
      </c>
      <c r="J59" s="51">
        <f>VLOOKUP(B59,CLA_Berekeningen!B$6:X$191,20,FALSE)</f>
        <v>0</v>
      </c>
      <c r="K59" s="53">
        <f t="shared" si="0"/>
        <v>0</v>
      </c>
      <c r="L59" s="28" t="str">
        <f>VLOOKUP(B59,CLA_Berekeningen!B:X,23,0)</f>
        <v>0</v>
      </c>
      <c r="M59" s="4"/>
      <c r="N59" s="55" t="e">
        <f t="shared" si="1"/>
        <v>#N/A</v>
      </c>
      <c r="O59" s="55" t="e">
        <f t="shared" si="2"/>
        <v>#N/A</v>
      </c>
      <c r="P59" s="4" t="e">
        <f>_xlfn.CONCAT("Beste ",C59,". Je hebt een CLA balans van ",G59," CLA eyecons en een",CLA_Gegevens!$C$3," eyeventure balans van ",H59," eyecons. Je hebt €",J59," rente verdiend op een CLA investering van €",I59,". Dat brengt de totaalwaarde naar €",K59," te converteren. Dit is berekend als ",L59," ",CLA_Gegevens!$C$3," eyeventure eyecons te transfereren bij een waardering van €",CLA_Gegevens!$C$29,". Je nieuwe balans is daarmee ",N59, " ",CLA_Gegevens!$C$3," eyeventure eyecons")</f>
        <v>#N/A</v>
      </c>
    </row>
    <row r="60" spans="2:16" x14ac:dyDescent="0.55000000000000004">
      <c r="B60" s="4">
        <f>CLA_Accounts!$B58</f>
        <v>0</v>
      </c>
      <c r="C60" s="4" t="e">
        <f>VLOOKUP($B60,VENTURE_Accounts!B:K,9,FALSE)</f>
        <v>#N/A</v>
      </c>
      <c r="D60" s="4" t="e">
        <f>VLOOKUP(B60,CLA_Accounts!B:E,4,0)</f>
        <v>#N/A</v>
      </c>
      <c r="E60" s="4" t="e">
        <f>VLOOKUP($B60,VENTURE_Accounts!B:E,4,FALSE)</f>
        <v>#N/A</v>
      </c>
      <c r="F60" s="4" t="e">
        <f>VLOOKUP($B60,VENTURE_Accounts!B:E,2,FALSE)</f>
        <v>#N/A</v>
      </c>
      <c r="G60" s="4" t="e">
        <f>VLOOKUP(B60,CLA_Accounts!B:K,5,0)</f>
        <v>#N/A</v>
      </c>
      <c r="H60" s="28" t="e">
        <f>VLOOKUP($B60,VENTURE_Accounts!B:K,5,FALSE)</f>
        <v>#N/A</v>
      </c>
      <c r="I60" s="53">
        <f>VLOOKUP(B60,CLA_Berekeningen!B$6:X$191,5,FALSE)</f>
        <v>0</v>
      </c>
      <c r="J60" s="51">
        <f>VLOOKUP(B60,CLA_Berekeningen!B$6:X$191,20,FALSE)</f>
        <v>0</v>
      </c>
      <c r="K60" s="53">
        <f t="shared" si="0"/>
        <v>0</v>
      </c>
      <c r="L60" s="28" t="str">
        <f>VLOOKUP(B60,CLA_Berekeningen!B:X,23,0)</f>
        <v>0</v>
      </c>
      <c r="M60" s="4"/>
      <c r="N60" s="55" t="e">
        <f t="shared" si="1"/>
        <v>#N/A</v>
      </c>
      <c r="O60" s="55" t="e">
        <f t="shared" si="2"/>
        <v>#N/A</v>
      </c>
      <c r="P60" s="4" t="e">
        <f>_xlfn.CONCAT("Beste ",C60,". Je hebt een CLA balans van ",G60," CLA eyecons en een",CLA_Gegevens!$C$3," eyeventure balans van ",H60," eyecons. Je hebt €",J60," rente verdiend op een CLA investering van €",I60,". Dat brengt de totaalwaarde naar €",K60," te converteren. Dit is berekend als ",L60," ",CLA_Gegevens!$C$3," eyeventure eyecons te transfereren bij een waardering van €",CLA_Gegevens!$C$29,". Je nieuwe balans is daarmee ",N60, " ",CLA_Gegevens!$C$3," eyeventure eyecons")</f>
        <v>#N/A</v>
      </c>
    </row>
    <row r="61" spans="2:16" x14ac:dyDescent="0.55000000000000004">
      <c r="B61" s="4">
        <f>CLA_Accounts!$B59</f>
        <v>0</v>
      </c>
      <c r="C61" s="4" t="e">
        <f>VLOOKUP($B61,VENTURE_Accounts!B:K,9,FALSE)</f>
        <v>#N/A</v>
      </c>
      <c r="D61" s="4" t="e">
        <f>VLOOKUP(B61,CLA_Accounts!B:E,4,0)</f>
        <v>#N/A</v>
      </c>
      <c r="E61" s="4" t="e">
        <f>VLOOKUP($B61,VENTURE_Accounts!B:E,4,FALSE)</f>
        <v>#N/A</v>
      </c>
      <c r="F61" s="4" t="e">
        <f>VLOOKUP($B61,VENTURE_Accounts!B:E,2,FALSE)</f>
        <v>#N/A</v>
      </c>
      <c r="G61" s="4" t="e">
        <f>VLOOKUP(B61,CLA_Accounts!B:K,5,0)</f>
        <v>#N/A</v>
      </c>
      <c r="H61" s="28" t="e">
        <f>VLOOKUP($B61,VENTURE_Accounts!B:K,5,FALSE)</f>
        <v>#N/A</v>
      </c>
      <c r="I61" s="53">
        <f>VLOOKUP(B61,CLA_Berekeningen!B$6:X$191,5,FALSE)</f>
        <v>0</v>
      </c>
      <c r="J61" s="51">
        <f>VLOOKUP(B61,CLA_Berekeningen!B$6:X$191,20,FALSE)</f>
        <v>0</v>
      </c>
      <c r="K61" s="53">
        <f t="shared" si="0"/>
        <v>0</v>
      </c>
      <c r="L61" s="28" t="str">
        <f>VLOOKUP(B61,CLA_Berekeningen!B:X,23,0)</f>
        <v>0</v>
      </c>
      <c r="M61" s="4"/>
      <c r="N61" s="55" t="e">
        <f t="shared" si="1"/>
        <v>#N/A</v>
      </c>
      <c r="O61" s="55" t="e">
        <f t="shared" si="2"/>
        <v>#N/A</v>
      </c>
      <c r="P61" s="4" t="e">
        <f>_xlfn.CONCAT("Beste ",C61,". Je hebt een CLA balans van ",G61," CLA eyecons en een",CLA_Gegevens!$C$3," eyeventure balans van ",H61," eyecons. Je hebt €",J61," rente verdiend op een CLA investering van €",I61,". Dat brengt de totaalwaarde naar €",K61," te converteren. Dit is berekend als ",L61," ",CLA_Gegevens!$C$3," eyeventure eyecons te transfereren bij een waardering van €",CLA_Gegevens!$C$29,". Je nieuwe balans is daarmee ",N61, " ",CLA_Gegevens!$C$3," eyeventure eyecons")</f>
        <v>#N/A</v>
      </c>
    </row>
    <row r="62" spans="2:16" x14ac:dyDescent="0.55000000000000004">
      <c r="B62" s="4">
        <f>CLA_Accounts!$B60</f>
        <v>0</v>
      </c>
      <c r="C62" s="4" t="e">
        <f>VLOOKUP($B62,VENTURE_Accounts!B:K,9,FALSE)</f>
        <v>#N/A</v>
      </c>
      <c r="D62" s="4" t="e">
        <f>VLOOKUP(B62,CLA_Accounts!B:E,4,0)</f>
        <v>#N/A</v>
      </c>
      <c r="E62" s="4" t="e">
        <f>VLOOKUP($B62,VENTURE_Accounts!B:E,4,FALSE)</f>
        <v>#N/A</v>
      </c>
      <c r="F62" s="4" t="e">
        <f>VLOOKUP($B62,VENTURE_Accounts!B:E,2,FALSE)</f>
        <v>#N/A</v>
      </c>
      <c r="G62" s="4" t="e">
        <f>VLOOKUP(B62,CLA_Accounts!B:K,5,0)</f>
        <v>#N/A</v>
      </c>
      <c r="H62" s="28" t="e">
        <f>VLOOKUP($B62,VENTURE_Accounts!B:K,5,FALSE)</f>
        <v>#N/A</v>
      </c>
      <c r="I62" s="53">
        <f>VLOOKUP(B62,CLA_Berekeningen!B$6:X$191,5,FALSE)</f>
        <v>0</v>
      </c>
      <c r="J62" s="51">
        <f>VLOOKUP(B62,CLA_Berekeningen!B$6:X$191,20,FALSE)</f>
        <v>0</v>
      </c>
      <c r="K62" s="53">
        <f t="shared" si="0"/>
        <v>0</v>
      </c>
      <c r="L62" s="28" t="str">
        <f>VLOOKUP(B62,CLA_Berekeningen!B:X,23,0)</f>
        <v>0</v>
      </c>
      <c r="M62" s="4"/>
      <c r="N62" s="55" t="e">
        <f t="shared" si="1"/>
        <v>#N/A</v>
      </c>
      <c r="O62" s="55" t="e">
        <f t="shared" si="2"/>
        <v>#N/A</v>
      </c>
      <c r="P62" s="4" t="e">
        <f>_xlfn.CONCAT("Beste ",C62,". Je hebt een CLA balans van ",G62," CLA eyecons en een",CLA_Gegevens!$C$3," eyeventure balans van ",H62," eyecons. Je hebt €",J62," rente verdiend op een CLA investering van €",I62,". Dat brengt de totaalwaarde naar €",K62," te converteren. Dit is berekend als ",L62," ",CLA_Gegevens!$C$3," eyeventure eyecons te transfereren bij een waardering van €",CLA_Gegevens!$C$29,". Je nieuwe balans is daarmee ",N62, " ",CLA_Gegevens!$C$3," eyeventure eyecons")</f>
        <v>#N/A</v>
      </c>
    </row>
    <row r="63" spans="2:16" x14ac:dyDescent="0.55000000000000004">
      <c r="B63" s="4">
        <f>CLA_Accounts!$B61</f>
        <v>0</v>
      </c>
      <c r="C63" s="4" t="e">
        <f>VLOOKUP($B63,VENTURE_Accounts!B:K,9,FALSE)</f>
        <v>#N/A</v>
      </c>
      <c r="D63" s="4" t="e">
        <f>VLOOKUP(B63,CLA_Accounts!B:E,4,0)</f>
        <v>#N/A</v>
      </c>
      <c r="E63" s="4" t="e">
        <f>VLOOKUP($B63,VENTURE_Accounts!B:E,4,FALSE)</f>
        <v>#N/A</v>
      </c>
      <c r="F63" s="4" t="e">
        <f>VLOOKUP($B63,VENTURE_Accounts!B:E,2,FALSE)</f>
        <v>#N/A</v>
      </c>
      <c r="G63" s="4" t="e">
        <f>VLOOKUP(B63,CLA_Accounts!B:K,5,0)</f>
        <v>#N/A</v>
      </c>
      <c r="H63" s="28" t="e">
        <f>VLOOKUP($B63,VENTURE_Accounts!B:K,5,FALSE)</f>
        <v>#N/A</v>
      </c>
      <c r="I63" s="53">
        <f>VLOOKUP(B63,CLA_Berekeningen!B$6:X$191,5,FALSE)</f>
        <v>0</v>
      </c>
      <c r="J63" s="51">
        <f>VLOOKUP(B63,CLA_Berekeningen!B$6:X$191,20,FALSE)</f>
        <v>0</v>
      </c>
      <c r="K63" s="53">
        <f t="shared" si="0"/>
        <v>0</v>
      </c>
      <c r="L63" s="28" t="str">
        <f>VLOOKUP(B63,CLA_Berekeningen!B:X,23,0)</f>
        <v>0</v>
      </c>
      <c r="M63" s="4"/>
      <c r="N63" s="55" t="e">
        <f t="shared" si="1"/>
        <v>#N/A</v>
      </c>
      <c r="O63" s="55" t="e">
        <f t="shared" si="2"/>
        <v>#N/A</v>
      </c>
      <c r="P63" s="4" t="e">
        <f>_xlfn.CONCAT("Beste ",C63,". Je hebt een CLA balans van ",G63," CLA eyecons en een",CLA_Gegevens!$C$3," eyeventure balans van ",H63," eyecons. Je hebt €",J63," rente verdiend op een CLA investering van €",I63,". Dat brengt de totaalwaarde naar €",K63," te converteren. Dit is berekend als ",L63," ",CLA_Gegevens!$C$3," eyeventure eyecons te transfereren bij een waardering van €",CLA_Gegevens!$C$29,". Je nieuwe balans is daarmee ",N63, " ",CLA_Gegevens!$C$3," eyeventure eyecons")</f>
        <v>#N/A</v>
      </c>
    </row>
    <row r="64" spans="2:16" x14ac:dyDescent="0.55000000000000004">
      <c r="B64" s="4">
        <f>CLA_Accounts!$B62</f>
        <v>0</v>
      </c>
      <c r="C64" s="4" t="e">
        <f>VLOOKUP($B64,VENTURE_Accounts!B:K,9,FALSE)</f>
        <v>#N/A</v>
      </c>
      <c r="D64" s="4" t="e">
        <f>VLOOKUP(B64,CLA_Accounts!B:E,4,0)</f>
        <v>#N/A</v>
      </c>
      <c r="E64" s="4" t="e">
        <f>VLOOKUP($B64,VENTURE_Accounts!B:E,4,FALSE)</f>
        <v>#N/A</v>
      </c>
      <c r="F64" s="4" t="e">
        <f>VLOOKUP($B64,VENTURE_Accounts!B:E,2,FALSE)</f>
        <v>#N/A</v>
      </c>
      <c r="G64" s="4" t="e">
        <f>VLOOKUP(B64,CLA_Accounts!B:K,5,0)</f>
        <v>#N/A</v>
      </c>
      <c r="H64" s="28" t="e">
        <f>VLOOKUP($B64,VENTURE_Accounts!B:K,5,FALSE)</f>
        <v>#N/A</v>
      </c>
      <c r="I64" s="53">
        <f>VLOOKUP(B64,CLA_Berekeningen!B$6:X$191,5,FALSE)</f>
        <v>0</v>
      </c>
      <c r="J64" s="51">
        <f>VLOOKUP(B64,CLA_Berekeningen!B$6:X$191,20,FALSE)</f>
        <v>0</v>
      </c>
      <c r="K64" s="53">
        <f t="shared" si="0"/>
        <v>0</v>
      </c>
      <c r="L64" s="28" t="str">
        <f>VLOOKUP(B64,CLA_Berekeningen!B:X,23,0)</f>
        <v>0</v>
      </c>
      <c r="M64" s="4"/>
      <c r="N64" s="55" t="e">
        <f t="shared" si="1"/>
        <v>#N/A</v>
      </c>
      <c r="O64" s="55" t="e">
        <f t="shared" si="2"/>
        <v>#N/A</v>
      </c>
      <c r="P64" s="4" t="e">
        <f>_xlfn.CONCAT("Beste ",C64,". Je hebt een CLA balans van ",G64," CLA eyecons en een",CLA_Gegevens!$C$3," eyeventure balans van ",H64," eyecons. Je hebt €",J64," rente verdiend op een CLA investering van €",I64,". Dat brengt de totaalwaarde naar €",K64," te converteren. Dit is berekend als ",L64," ",CLA_Gegevens!$C$3," eyeventure eyecons te transfereren bij een waardering van €",CLA_Gegevens!$C$29,". Je nieuwe balans is daarmee ",N64, " ",CLA_Gegevens!$C$3," eyeventure eyecons")</f>
        <v>#N/A</v>
      </c>
    </row>
    <row r="65" spans="2:16" x14ac:dyDescent="0.55000000000000004">
      <c r="B65" s="4">
        <f>CLA_Accounts!$B63</f>
        <v>0</v>
      </c>
      <c r="C65" s="4" t="e">
        <f>VLOOKUP($B65,VENTURE_Accounts!B:K,9,FALSE)</f>
        <v>#N/A</v>
      </c>
      <c r="D65" s="4" t="e">
        <f>VLOOKUP(B65,CLA_Accounts!B:E,4,0)</f>
        <v>#N/A</v>
      </c>
      <c r="E65" s="4" t="e">
        <f>VLOOKUP($B65,VENTURE_Accounts!B:E,4,FALSE)</f>
        <v>#N/A</v>
      </c>
      <c r="F65" s="4" t="e">
        <f>VLOOKUP($B65,VENTURE_Accounts!B:E,2,FALSE)</f>
        <v>#N/A</v>
      </c>
      <c r="G65" s="4" t="e">
        <f>VLOOKUP(B65,CLA_Accounts!B:K,5,0)</f>
        <v>#N/A</v>
      </c>
      <c r="H65" s="28" t="e">
        <f>VLOOKUP($B65,VENTURE_Accounts!B:K,5,FALSE)</f>
        <v>#N/A</v>
      </c>
      <c r="I65" s="53">
        <f>VLOOKUP(B65,CLA_Berekeningen!B$6:X$191,5,FALSE)</f>
        <v>0</v>
      </c>
      <c r="J65" s="51">
        <f>VLOOKUP(B65,CLA_Berekeningen!B$6:X$191,20,FALSE)</f>
        <v>0</v>
      </c>
      <c r="K65" s="53">
        <f t="shared" si="0"/>
        <v>0</v>
      </c>
      <c r="L65" s="28" t="str">
        <f>VLOOKUP(B65,CLA_Berekeningen!B:X,23,0)</f>
        <v>0</v>
      </c>
      <c r="M65" s="4"/>
      <c r="N65" s="55" t="e">
        <f t="shared" si="1"/>
        <v>#N/A</v>
      </c>
      <c r="O65" s="55" t="e">
        <f t="shared" si="2"/>
        <v>#N/A</v>
      </c>
      <c r="P65" s="4" t="e">
        <f>_xlfn.CONCAT("Beste ",C65,". Je hebt een CLA balans van ",G65," CLA eyecons en een",CLA_Gegevens!$C$3," eyeventure balans van ",H65," eyecons. Je hebt €",J65," rente verdiend op een CLA investering van €",I65,". Dat brengt de totaalwaarde naar €",K65," te converteren. Dit is berekend als ",L65," ",CLA_Gegevens!$C$3," eyeventure eyecons te transfereren bij een waardering van €",CLA_Gegevens!$C$29,". Je nieuwe balans is daarmee ",N65, " ",CLA_Gegevens!$C$3," eyeventure eyecons")</f>
        <v>#N/A</v>
      </c>
    </row>
    <row r="66" spans="2:16" x14ac:dyDescent="0.55000000000000004">
      <c r="B66" s="4">
        <f>CLA_Accounts!$B64</f>
        <v>0</v>
      </c>
      <c r="C66" s="4" t="e">
        <f>VLOOKUP($B66,VENTURE_Accounts!B:K,9,FALSE)</f>
        <v>#N/A</v>
      </c>
      <c r="D66" s="4" t="e">
        <f>VLOOKUP(B66,CLA_Accounts!B:E,4,0)</f>
        <v>#N/A</v>
      </c>
      <c r="E66" s="4" t="e">
        <f>VLOOKUP($B66,VENTURE_Accounts!B:E,4,FALSE)</f>
        <v>#N/A</v>
      </c>
      <c r="F66" s="4" t="e">
        <f>VLOOKUP($B66,VENTURE_Accounts!B:E,2,FALSE)</f>
        <v>#N/A</v>
      </c>
      <c r="G66" s="4" t="e">
        <f>VLOOKUP(B66,CLA_Accounts!B:K,5,0)</f>
        <v>#N/A</v>
      </c>
      <c r="H66" s="28" t="e">
        <f>VLOOKUP($B66,VENTURE_Accounts!B:K,5,FALSE)</f>
        <v>#N/A</v>
      </c>
      <c r="I66" s="53">
        <f>VLOOKUP(B66,CLA_Berekeningen!B$6:X$191,5,FALSE)</f>
        <v>0</v>
      </c>
      <c r="J66" s="51">
        <f>VLOOKUP(B66,CLA_Berekeningen!B$6:X$191,20,FALSE)</f>
        <v>0</v>
      </c>
      <c r="K66" s="53">
        <f t="shared" si="0"/>
        <v>0</v>
      </c>
      <c r="L66" s="28" t="str">
        <f>VLOOKUP(B66,CLA_Berekeningen!B:X,23,0)</f>
        <v>0</v>
      </c>
      <c r="M66" s="4"/>
      <c r="N66" s="55" t="e">
        <f t="shared" si="1"/>
        <v>#N/A</v>
      </c>
      <c r="O66" s="55" t="e">
        <f t="shared" si="2"/>
        <v>#N/A</v>
      </c>
      <c r="P66" s="4" t="e">
        <f>_xlfn.CONCAT("Beste ",C66,". Je hebt een CLA balans van ",G66," CLA eyecons en een",CLA_Gegevens!$C$3," eyeventure balans van ",H66," eyecons. Je hebt €",J66," rente verdiend op een CLA investering van €",I66,". Dat brengt de totaalwaarde naar €",K66," te converteren. Dit is berekend als ",L66," ",CLA_Gegevens!$C$3," eyeventure eyecons te transfereren bij een waardering van €",CLA_Gegevens!$C$29,". Je nieuwe balans is daarmee ",N66, " ",CLA_Gegevens!$C$3," eyeventure eyecons")</f>
        <v>#N/A</v>
      </c>
    </row>
    <row r="67" spans="2:16" x14ac:dyDescent="0.55000000000000004">
      <c r="B67" s="4">
        <f>CLA_Accounts!$B65</f>
        <v>0</v>
      </c>
      <c r="C67" s="4" t="e">
        <f>VLOOKUP($B67,VENTURE_Accounts!B:K,9,FALSE)</f>
        <v>#N/A</v>
      </c>
      <c r="D67" s="4" t="e">
        <f>VLOOKUP(B67,CLA_Accounts!B:E,4,0)</f>
        <v>#N/A</v>
      </c>
      <c r="E67" s="4" t="e">
        <f>VLOOKUP($B67,VENTURE_Accounts!B:E,4,FALSE)</f>
        <v>#N/A</v>
      </c>
      <c r="F67" s="4" t="e">
        <f>VLOOKUP($B67,VENTURE_Accounts!B:E,2,FALSE)</f>
        <v>#N/A</v>
      </c>
      <c r="G67" s="4" t="e">
        <f>VLOOKUP(B67,CLA_Accounts!B:K,5,0)</f>
        <v>#N/A</v>
      </c>
      <c r="H67" s="28" t="e">
        <f>VLOOKUP($B67,VENTURE_Accounts!B:K,5,FALSE)</f>
        <v>#N/A</v>
      </c>
      <c r="I67" s="53">
        <f>VLOOKUP(B67,CLA_Berekeningen!B$6:X$191,5,FALSE)</f>
        <v>0</v>
      </c>
      <c r="J67" s="51">
        <f>VLOOKUP(B67,CLA_Berekeningen!B$6:X$191,20,FALSE)</f>
        <v>0</v>
      </c>
      <c r="K67" s="53">
        <f t="shared" si="0"/>
        <v>0</v>
      </c>
      <c r="L67" s="28" t="str">
        <f>VLOOKUP(B67,CLA_Berekeningen!B:X,23,0)</f>
        <v>0</v>
      </c>
      <c r="M67" s="4"/>
      <c r="N67" s="55" t="e">
        <f t="shared" si="1"/>
        <v>#N/A</v>
      </c>
      <c r="O67" s="55" t="e">
        <f t="shared" si="2"/>
        <v>#N/A</v>
      </c>
      <c r="P67" s="4" t="e">
        <f>_xlfn.CONCAT("Beste ",C67,". Je hebt een CLA balans van ",G67," CLA eyecons en een",CLA_Gegevens!$C$3," eyeventure balans van ",H67," eyecons. Je hebt €",J67," rente verdiend op een CLA investering van €",I67,". Dat brengt de totaalwaarde naar €",K67," te converteren. Dit is berekend als ",L67," ",CLA_Gegevens!$C$3," eyeventure eyecons te transfereren bij een waardering van €",CLA_Gegevens!$C$29,". Je nieuwe balans is daarmee ",N67, " ",CLA_Gegevens!$C$3," eyeventure eyecons")</f>
        <v>#N/A</v>
      </c>
    </row>
    <row r="68" spans="2:16" x14ac:dyDescent="0.55000000000000004">
      <c r="B68" s="4">
        <f>CLA_Accounts!$B66</f>
        <v>0</v>
      </c>
      <c r="C68" s="4" t="e">
        <f>VLOOKUP($B68,VENTURE_Accounts!B:K,9,FALSE)</f>
        <v>#N/A</v>
      </c>
      <c r="D68" s="4" t="e">
        <f>VLOOKUP(B68,CLA_Accounts!B:E,4,0)</f>
        <v>#N/A</v>
      </c>
      <c r="E68" s="4" t="e">
        <f>VLOOKUP($B68,VENTURE_Accounts!B:E,4,FALSE)</f>
        <v>#N/A</v>
      </c>
      <c r="F68" s="4" t="e">
        <f>VLOOKUP($B68,VENTURE_Accounts!B:E,2,FALSE)</f>
        <v>#N/A</v>
      </c>
      <c r="G68" s="4" t="e">
        <f>VLOOKUP(B68,CLA_Accounts!B:K,5,0)</f>
        <v>#N/A</v>
      </c>
      <c r="H68" s="28" t="e">
        <f>VLOOKUP($B68,VENTURE_Accounts!B:K,5,FALSE)</f>
        <v>#N/A</v>
      </c>
      <c r="I68" s="53">
        <f>VLOOKUP(B68,CLA_Berekeningen!B$6:X$191,5,FALSE)</f>
        <v>0</v>
      </c>
      <c r="J68" s="51">
        <f>VLOOKUP(B68,CLA_Berekeningen!B$6:X$191,20,FALSE)</f>
        <v>0</v>
      </c>
      <c r="K68" s="53">
        <f t="shared" si="0"/>
        <v>0</v>
      </c>
      <c r="L68" s="28" t="str">
        <f>VLOOKUP(B68,CLA_Berekeningen!B:X,23,0)</f>
        <v>0</v>
      </c>
      <c r="M68" s="4"/>
      <c r="N68" s="55" t="e">
        <f t="shared" si="1"/>
        <v>#N/A</v>
      </c>
      <c r="O68" s="55" t="e">
        <f t="shared" si="2"/>
        <v>#N/A</v>
      </c>
      <c r="P68" s="4" t="e">
        <f>_xlfn.CONCAT("Beste ",C68,". Je hebt een CLA balans van ",G68," CLA eyecons en een",CLA_Gegevens!$C$3," eyeventure balans van ",H68," eyecons. Je hebt €",J68," rente verdiend op een CLA investering van €",I68,". Dat brengt de totaalwaarde naar €",K68," te converteren. Dit is berekend als ",L68," ",CLA_Gegevens!$C$3," eyeventure eyecons te transfereren bij een waardering van €",CLA_Gegevens!$C$29,". Je nieuwe balans is daarmee ",N68, " ",CLA_Gegevens!$C$3," eyeventure eyecons")</f>
        <v>#N/A</v>
      </c>
    </row>
    <row r="69" spans="2:16" x14ac:dyDescent="0.55000000000000004">
      <c r="B69" s="4">
        <f>CLA_Accounts!$B67</f>
        <v>0</v>
      </c>
      <c r="C69" s="4" t="e">
        <f>VLOOKUP($B69,VENTURE_Accounts!B:K,9,FALSE)</f>
        <v>#N/A</v>
      </c>
      <c r="D69" s="4" t="e">
        <f>VLOOKUP(B69,CLA_Accounts!B:E,4,0)</f>
        <v>#N/A</v>
      </c>
      <c r="E69" s="4" t="e">
        <f>VLOOKUP($B69,VENTURE_Accounts!B:E,4,FALSE)</f>
        <v>#N/A</v>
      </c>
      <c r="F69" s="4" t="e">
        <f>VLOOKUP($B69,VENTURE_Accounts!B:E,2,FALSE)</f>
        <v>#N/A</v>
      </c>
      <c r="G69" s="4" t="e">
        <f>VLOOKUP(B69,CLA_Accounts!B:K,5,0)</f>
        <v>#N/A</v>
      </c>
      <c r="H69" s="28" t="e">
        <f>VLOOKUP($B69,VENTURE_Accounts!B:K,5,FALSE)</f>
        <v>#N/A</v>
      </c>
      <c r="I69" s="53">
        <f>VLOOKUP(B69,CLA_Berekeningen!B$6:X$191,5,FALSE)</f>
        <v>0</v>
      </c>
      <c r="J69" s="51">
        <f>VLOOKUP(B69,CLA_Berekeningen!B$6:X$191,20,FALSE)</f>
        <v>0</v>
      </c>
      <c r="K69" s="53">
        <f t="shared" si="0"/>
        <v>0</v>
      </c>
      <c r="L69" s="28" t="str">
        <f>VLOOKUP(B69,CLA_Berekeningen!B:X,23,0)</f>
        <v>0</v>
      </c>
      <c r="M69" s="4"/>
      <c r="N69" s="55" t="e">
        <f t="shared" si="1"/>
        <v>#N/A</v>
      </c>
      <c r="O69" s="55" t="e">
        <f t="shared" si="2"/>
        <v>#N/A</v>
      </c>
      <c r="P69" s="4" t="e">
        <f>_xlfn.CONCAT("Beste ",C69,". Je hebt een CLA balans van ",G69," CLA eyecons en een",CLA_Gegevens!$C$3," eyeventure balans van ",H69," eyecons. Je hebt €",J69," rente verdiend op een CLA investering van €",I69,". Dat brengt de totaalwaarde naar €",K69," te converteren. Dit is berekend als ",L69," ",CLA_Gegevens!$C$3," eyeventure eyecons te transfereren bij een waardering van €",CLA_Gegevens!$C$29,". Je nieuwe balans is daarmee ",N69, " ",CLA_Gegevens!$C$3," eyeventure eyecons")</f>
        <v>#N/A</v>
      </c>
    </row>
    <row r="70" spans="2:16" x14ac:dyDescent="0.55000000000000004">
      <c r="B70" s="4">
        <f>CLA_Accounts!$B68</f>
        <v>0</v>
      </c>
      <c r="C70" s="4" t="e">
        <f>VLOOKUP($B70,VENTURE_Accounts!B:K,9,FALSE)</f>
        <v>#N/A</v>
      </c>
      <c r="D70" s="4" t="e">
        <f>VLOOKUP(B70,CLA_Accounts!B:E,4,0)</f>
        <v>#N/A</v>
      </c>
      <c r="E70" s="4" t="e">
        <f>VLOOKUP($B70,VENTURE_Accounts!B:E,4,FALSE)</f>
        <v>#N/A</v>
      </c>
      <c r="F70" s="4" t="e">
        <f>VLOOKUP($B70,VENTURE_Accounts!B:E,2,FALSE)</f>
        <v>#N/A</v>
      </c>
      <c r="G70" s="4" t="e">
        <f>VLOOKUP(B70,CLA_Accounts!B:K,5,0)</f>
        <v>#N/A</v>
      </c>
      <c r="H70" s="28" t="e">
        <f>VLOOKUP($B70,VENTURE_Accounts!B:K,5,FALSE)</f>
        <v>#N/A</v>
      </c>
      <c r="I70" s="53">
        <f>VLOOKUP(B70,CLA_Berekeningen!B$6:X$191,5,FALSE)</f>
        <v>0</v>
      </c>
      <c r="J70" s="51">
        <f>VLOOKUP(B70,CLA_Berekeningen!B$6:X$191,20,FALSE)</f>
        <v>0</v>
      </c>
      <c r="K70" s="53">
        <f t="shared" ref="K70:K133" si="3">I70+J70</f>
        <v>0</v>
      </c>
      <c r="L70" s="28" t="str">
        <f>VLOOKUP(B70,CLA_Berekeningen!B:X,23,0)</f>
        <v>0</v>
      </c>
      <c r="M70" s="4"/>
      <c r="N70" s="55" t="e">
        <f t="shared" ref="N70:N133" si="4">L70+H70</f>
        <v>#N/A</v>
      </c>
      <c r="O70" s="55" t="e">
        <f t="shared" ref="O70:O133" si="5">_xlfn.CONCAT(C70," CLA ACOUNT ",D70)</f>
        <v>#N/A</v>
      </c>
      <c r="P70" s="4" t="e">
        <f>_xlfn.CONCAT("Beste ",C70,". Je hebt een CLA balans van ",G70," CLA eyecons en een",CLA_Gegevens!$C$3," eyeventure balans van ",H70," eyecons. Je hebt €",J70," rente verdiend op een CLA investering van €",I70,". Dat brengt de totaalwaarde naar €",K70," te converteren. Dit is berekend als ",L70," ",CLA_Gegevens!$C$3," eyeventure eyecons te transfereren bij een waardering van €",CLA_Gegevens!$C$29,". Je nieuwe balans is daarmee ",N70, " ",CLA_Gegevens!$C$3," eyeventure eyecons")</f>
        <v>#N/A</v>
      </c>
    </row>
    <row r="71" spans="2:16" x14ac:dyDescent="0.55000000000000004">
      <c r="B71" s="4">
        <f>CLA_Accounts!$B69</f>
        <v>0</v>
      </c>
      <c r="C71" s="4" t="e">
        <f>VLOOKUP($B71,VENTURE_Accounts!B:K,9,FALSE)</f>
        <v>#N/A</v>
      </c>
      <c r="D71" s="4" t="e">
        <f>VLOOKUP(B71,CLA_Accounts!B:E,4,0)</f>
        <v>#N/A</v>
      </c>
      <c r="E71" s="4" t="e">
        <f>VLOOKUP($B71,VENTURE_Accounts!B:E,4,FALSE)</f>
        <v>#N/A</v>
      </c>
      <c r="F71" s="4" t="e">
        <f>VLOOKUP($B71,VENTURE_Accounts!B:E,2,FALSE)</f>
        <v>#N/A</v>
      </c>
      <c r="G71" s="4" t="e">
        <f>VLOOKUP(B71,CLA_Accounts!B:K,5,0)</f>
        <v>#N/A</v>
      </c>
      <c r="H71" s="28" t="e">
        <f>VLOOKUP($B71,VENTURE_Accounts!B:K,5,FALSE)</f>
        <v>#N/A</v>
      </c>
      <c r="I71" s="53">
        <f>VLOOKUP(B71,CLA_Berekeningen!B$6:X$191,5,FALSE)</f>
        <v>0</v>
      </c>
      <c r="J71" s="51">
        <f>VLOOKUP(B71,CLA_Berekeningen!B$6:X$191,20,FALSE)</f>
        <v>0</v>
      </c>
      <c r="K71" s="53">
        <f t="shared" si="3"/>
        <v>0</v>
      </c>
      <c r="L71" s="28" t="str">
        <f>VLOOKUP(B71,CLA_Berekeningen!B:X,23,0)</f>
        <v>0</v>
      </c>
      <c r="M71" s="4"/>
      <c r="N71" s="55" t="e">
        <f t="shared" si="4"/>
        <v>#N/A</v>
      </c>
      <c r="O71" s="55" t="e">
        <f t="shared" si="5"/>
        <v>#N/A</v>
      </c>
      <c r="P71" s="4" t="e">
        <f>_xlfn.CONCAT("Beste ",C71,". Je hebt een CLA balans van ",G71," CLA eyecons en een",CLA_Gegevens!$C$3," eyeventure balans van ",H71," eyecons. Je hebt €",J71," rente verdiend op een CLA investering van €",I71,". Dat brengt de totaalwaarde naar €",K71," te converteren. Dit is berekend als ",L71," ",CLA_Gegevens!$C$3," eyeventure eyecons te transfereren bij een waardering van €",CLA_Gegevens!$C$29,". Je nieuwe balans is daarmee ",N71, " ",CLA_Gegevens!$C$3," eyeventure eyecons")</f>
        <v>#N/A</v>
      </c>
    </row>
    <row r="72" spans="2:16" x14ac:dyDescent="0.55000000000000004">
      <c r="B72" s="4">
        <f>CLA_Accounts!$B70</f>
        <v>0</v>
      </c>
      <c r="C72" s="4" t="e">
        <f>VLOOKUP($B72,VENTURE_Accounts!B:K,9,FALSE)</f>
        <v>#N/A</v>
      </c>
      <c r="D72" s="4" t="e">
        <f>VLOOKUP(B72,CLA_Accounts!B:E,4,0)</f>
        <v>#N/A</v>
      </c>
      <c r="E72" s="4" t="e">
        <f>VLOOKUP($B72,VENTURE_Accounts!B:E,4,FALSE)</f>
        <v>#N/A</v>
      </c>
      <c r="F72" s="4" t="e">
        <f>VLOOKUP($B72,VENTURE_Accounts!B:E,2,FALSE)</f>
        <v>#N/A</v>
      </c>
      <c r="G72" s="4" t="e">
        <f>VLOOKUP(B72,CLA_Accounts!B:K,5,0)</f>
        <v>#N/A</v>
      </c>
      <c r="H72" s="28" t="e">
        <f>VLOOKUP($B72,VENTURE_Accounts!B:K,5,FALSE)</f>
        <v>#N/A</v>
      </c>
      <c r="I72" s="53">
        <f>VLOOKUP(B72,CLA_Berekeningen!B$6:X$191,5,FALSE)</f>
        <v>0</v>
      </c>
      <c r="J72" s="51">
        <f>VLOOKUP(B72,CLA_Berekeningen!B$6:X$191,20,FALSE)</f>
        <v>0</v>
      </c>
      <c r="K72" s="53">
        <f t="shared" si="3"/>
        <v>0</v>
      </c>
      <c r="L72" s="28" t="str">
        <f>VLOOKUP(B72,CLA_Berekeningen!B:X,23,0)</f>
        <v>0</v>
      </c>
      <c r="M72" s="4"/>
      <c r="N72" s="55" t="e">
        <f t="shared" si="4"/>
        <v>#N/A</v>
      </c>
      <c r="O72" s="55" t="e">
        <f t="shared" si="5"/>
        <v>#N/A</v>
      </c>
      <c r="P72" s="4" t="e">
        <f>_xlfn.CONCAT("Beste ",C72,". Je hebt een CLA balans van ",G72," CLA eyecons en een",CLA_Gegevens!$C$3," eyeventure balans van ",H72," eyecons. Je hebt €",J72," rente verdiend op een CLA investering van €",I72,". Dat brengt de totaalwaarde naar €",K72," te converteren. Dit is berekend als ",L72," ",CLA_Gegevens!$C$3," eyeventure eyecons te transfereren bij een waardering van €",CLA_Gegevens!$C$29,". Je nieuwe balans is daarmee ",N72, " ",CLA_Gegevens!$C$3," eyeventure eyecons")</f>
        <v>#N/A</v>
      </c>
    </row>
    <row r="73" spans="2:16" x14ac:dyDescent="0.55000000000000004">
      <c r="B73" s="4">
        <f>CLA_Accounts!$B71</f>
        <v>0</v>
      </c>
      <c r="C73" s="4" t="e">
        <f>VLOOKUP($B73,VENTURE_Accounts!B:K,9,FALSE)</f>
        <v>#N/A</v>
      </c>
      <c r="D73" s="4" t="e">
        <f>VLOOKUP(B73,CLA_Accounts!B:E,4,0)</f>
        <v>#N/A</v>
      </c>
      <c r="E73" s="4" t="e">
        <f>VLOOKUP($B73,VENTURE_Accounts!B:E,4,FALSE)</f>
        <v>#N/A</v>
      </c>
      <c r="F73" s="4" t="e">
        <f>VLOOKUP($B73,VENTURE_Accounts!B:E,2,FALSE)</f>
        <v>#N/A</v>
      </c>
      <c r="G73" s="4" t="e">
        <f>VLOOKUP(B73,CLA_Accounts!B:K,5,0)</f>
        <v>#N/A</v>
      </c>
      <c r="H73" s="28" t="e">
        <f>VLOOKUP($B73,VENTURE_Accounts!B:K,5,FALSE)</f>
        <v>#N/A</v>
      </c>
      <c r="I73" s="53">
        <f>VLOOKUP(B73,CLA_Berekeningen!B$6:X$191,5,FALSE)</f>
        <v>0</v>
      </c>
      <c r="J73" s="51">
        <f>VLOOKUP(B73,CLA_Berekeningen!B$6:X$191,20,FALSE)</f>
        <v>0</v>
      </c>
      <c r="K73" s="53">
        <f t="shared" si="3"/>
        <v>0</v>
      </c>
      <c r="L73" s="28" t="str">
        <f>VLOOKUP(B73,CLA_Berekeningen!B:X,23,0)</f>
        <v>0</v>
      </c>
      <c r="M73" s="4"/>
      <c r="N73" s="55" t="e">
        <f t="shared" si="4"/>
        <v>#N/A</v>
      </c>
      <c r="O73" s="55" t="e">
        <f t="shared" si="5"/>
        <v>#N/A</v>
      </c>
      <c r="P73" s="4" t="e">
        <f>_xlfn.CONCAT("Beste ",C73,". Je hebt een CLA balans van ",G73," CLA eyecons en een",CLA_Gegevens!$C$3," eyeventure balans van ",H73," eyecons. Je hebt €",J73," rente verdiend op een CLA investering van €",I73,". Dat brengt de totaalwaarde naar €",K73," te converteren. Dit is berekend als ",L73," ",CLA_Gegevens!$C$3," eyeventure eyecons te transfereren bij een waardering van €",CLA_Gegevens!$C$29,". Je nieuwe balans is daarmee ",N73, " ",CLA_Gegevens!$C$3," eyeventure eyecons")</f>
        <v>#N/A</v>
      </c>
    </row>
    <row r="74" spans="2:16" x14ac:dyDescent="0.55000000000000004">
      <c r="B74" s="4">
        <f>CLA_Accounts!$B72</f>
        <v>0</v>
      </c>
      <c r="C74" s="4" t="e">
        <f>VLOOKUP($B74,VENTURE_Accounts!B:K,9,FALSE)</f>
        <v>#N/A</v>
      </c>
      <c r="D74" s="4" t="e">
        <f>VLOOKUP(B74,CLA_Accounts!B:E,4,0)</f>
        <v>#N/A</v>
      </c>
      <c r="E74" s="4" t="e">
        <f>VLOOKUP($B74,VENTURE_Accounts!B:E,4,FALSE)</f>
        <v>#N/A</v>
      </c>
      <c r="F74" s="4" t="e">
        <f>VLOOKUP($B74,VENTURE_Accounts!B:E,2,FALSE)</f>
        <v>#N/A</v>
      </c>
      <c r="G74" s="4" t="e">
        <f>VLOOKUP(B74,CLA_Accounts!B:K,5,0)</f>
        <v>#N/A</v>
      </c>
      <c r="H74" s="28" t="e">
        <f>VLOOKUP($B74,VENTURE_Accounts!B:K,5,FALSE)</f>
        <v>#N/A</v>
      </c>
      <c r="I74" s="53">
        <f>VLOOKUP(B74,CLA_Berekeningen!B$6:X$191,5,FALSE)</f>
        <v>0</v>
      </c>
      <c r="J74" s="51">
        <f>VLOOKUP(B74,CLA_Berekeningen!B$6:X$191,20,FALSE)</f>
        <v>0</v>
      </c>
      <c r="K74" s="53">
        <f t="shared" si="3"/>
        <v>0</v>
      </c>
      <c r="L74" s="28" t="str">
        <f>VLOOKUP(B74,CLA_Berekeningen!B:X,23,0)</f>
        <v>0</v>
      </c>
      <c r="M74" s="4"/>
      <c r="N74" s="55" t="e">
        <f t="shared" si="4"/>
        <v>#N/A</v>
      </c>
      <c r="O74" s="55" t="e">
        <f t="shared" si="5"/>
        <v>#N/A</v>
      </c>
      <c r="P74" s="4" t="e">
        <f>_xlfn.CONCAT("Beste ",C74,". Je hebt een CLA balans van ",G74," CLA eyecons en een",CLA_Gegevens!$C$3," eyeventure balans van ",H74," eyecons. Je hebt €",J74," rente verdiend op een CLA investering van €",I74,". Dat brengt de totaalwaarde naar €",K74," te converteren. Dit is berekend als ",L74," ",CLA_Gegevens!$C$3," eyeventure eyecons te transfereren bij een waardering van €",CLA_Gegevens!$C$29,". Je nieuwe balans is daarmee ",N74, " ",CLA_Gegevens!$C$3," eyeventure eyecons")</f>
        <v>#N/A</v>
      </c>
    </row>
    <row r="75" spans="2:16" x14ac:dyDescent="0.55000000000000004">
      <c r="B75" s="4">
        <f>CLA_Accounts!$B73</f>
        <v>0</v>
      </c>
      <c r="C75" s="4" t="e">
        <f>VLOOKUP($B75,VENTURE_Accounts!B:K,9,FALSE)</f>
        <v>#N/A</v>
      </c>
      <c r="D75" s="4" t="e">
        <f>VLOOKUP(B75,CLA_Accounts!B:E,4,0)</f>
        <v>#N/A</v>
      </c>
      <c r="E75" s="4" t="e">
        <f>VLOOKUP($B75,VENTURE_Accounts!B:E,4,FALSE)</f>
        <v>#N/A</v>
      </c>
      <c r="F75" s="4" t="e">
        <f>VLOOKUP($B75,VENTURE_Accounts!B:E,2,FALSE)</f>
        <v>#N/A</v>
      </c>
      <c r="G75" s="4" t="e">
        <f>VLOOKUP(B75,CLA_Accounts!B:K,5,0)</f>
        <v>#N/A</v>
      </c>
      <c r="H75" s="28" t="e">
        <f>VLOOKUP($B75,VENTURE_Accounts!B:K,5,FALSE)</f>
        <v>#N/A</v>
      </c>
      <c r="I75" s="53">
        <f>VLOOKUP(B75,CLA_Berekeningen!B$6:X$191,5,FALSE)</f>
        <v>0</v>
      </c>
      <c r="J75" s="51">
        <f>VLOOKUP(B75,CLA_Berekeningen!B$6:X$191,20,FALSE)</f>
        <v>0</v>
      </c>
      <c r="K75" s="53">
        <f t="shared" si="3"/>
        <v>0</v>
      </c>
      <c r="L75" s="28" t="str">
        <f>VLOOKUP(B75,CLA_Berekeningen!B:X,23,0)</f>
        <v>0</v>
      </c>
      <c r="M75" s="4"/>
      <c r="N75" s="55" t="e">
        <f t="shared" si="4"/>
        <v>#N/A</v>
      </c>
      <c r="O75" s="55" t="e">
        <f t="shared" si="5"/>
        <v>#N/A</v>
      </c>
      <c r="P75" s="4" t="e">
        <f>_xlfn.CONCAT("Beste ",C75,". Je hebt een CLA balans van ",G75," CLA eyecons en een",CLA_Gegevens!$C$3," eyeventure balans van ",H75," eyecons. Je hebt €",J75," rente verdiend op een CLA investering van €",I75,". Dat brengt de totaalwaarde naar €",K75," te converteren. Dit is berekend als ",L75," ",CLA_Gegevens!$C$3," eyeventure eyecons te transfereren bij een waardering van €",CLA_Gegevens!$C$29,". Je nieuwe balans is daarmee ",N75, " ",CLA_Gegevens!$C$3," eyeventure eyecons")</f>
        <v>#N/A</v>
      </c>
    </row>
    <row r="76" spans="2:16" x14ac:dyDescent="0.55000000000000004">
      <c r="B76" s="4">
        <f>CLA_Accounts!$B74</f>
        <v>0</v>
      </c>
      <c r="C76" s="4" t="e">
        <f>VLOOKUP($B76,VENTURE_Accounts!B:K,9,FALSE)</f>
        <v>#N/A</v>
      </c>
      <c r="D76" s="4" t="e">
        <f>VLOOKUP(B76,CLA_Accounts!B:E,4,0)</f>
        <v>#N/A</v>
      </c>
      <c r="E76" s="4" t="e">
        <f>VLOOKUP($B76,VENTURE_Accounts!B:E,4,FALSE)</f>
        <v>#N/A</v>
      </c>
      <c r="F76" s="4" t="e">
        <f>VLOOKUP($B76,VENTURE_Accounts!B:E,2,FALSE)</f>
        <v>#N/A</v>
      </c>
      <c r="G76" s="4" t="e">
        <f>VLOOKUP(B76,CLA_Accounts!B:K,5,0)</f>
        <v>#N/A</v>
      </c>
      <c r="H76" s="28" t="e">
        <f>VLOOKUP($B76,VENTURE_Accounts!B:K,5,FALSE)</f>
        <v>#N/A</v>
      </c>
      <c r="I76" s="53">
        <f>VLOOKUP(B76,CLA_Berekeningen!B$6:X$191,5,FALSE)</f>
        <v>0</v>
      </c>
      <c r="J76" s="51">
        <f>VLOOKUP(B76,CLA_Berekeningen!B$6:X$191,20,FALSE)</f>
        <v>0</v>
      </c>
      <c r="K76" s="53">
        <f t="shared" si="3"/>
        <v>0</v>
      </c>
      <c r="L76" s="28" t="str">
        <f>VLOOKUP(B76,CLA_Berekeningen!B:X,23,0)</f>
        <v>0</v>
      </c>
      <c r="M76" s="4"/>
      <c r="N76" s="55" t="e">
        <f t="shared" si="4"/>
        <v>#N/A</v>
      </c>
      <c r="O76" s="55" t="e">
        <f t="shared" si="5"/>
        <v>#N/A</v>
      </c>
      <c r="P76" s="4" t="e">
        <f>_xlfn.CONCAT("Beste ",C76,". Je hebt een CLA balans van ",G76," CLA eyecons en een",CLA_Gegevens!$C$3," eyeventure balans van ",H76," eyecons. Je hebt €",J76," rente verdiend op een CLA investering van €",I76,". Dat brengt de totaalwaarde naar €",K76," te converteren. Dit is berekend als ",L76," ",CLA_Gegevens!$C$3," eyeventure eyecons te transfereren bij een waardering van €",CLA_Gegevens!$C$29,". Je nieuwe balans is daarmee ",N76, " ",CLA_Gegevens!$C$3," eyeventure eyecons")</f>
        <v>#N/A</v>
      </c>
    </row>
    <row r="77" spans="2:16" x14ac:dyDescent="0.55000000000000004">
      <c r="B77" s="4">
        <f>CLA_Accounts!$B75</f>
        <v>0</v>
      </c>
      <c r="C77" s="4" t="e">
        <f>VLOOKUP($B77,VENTURE_Accounts!B:K,9,FALSE)</f>
        <v>#N/A</v>
      </c>
      <c r="D77" s="4" t="e">
        <f>VLOOKUP(B77,CLA_Accounts!B:E,4,0)</f>
        <v>#N/A</v>
      </c>
      <c r="E77" s="4" t="e">
        <f>VLOOKUP($B77,VENTURE_Accounts!B:E,4,FALSE)</f>
        <v>#N/A</v>
      </c>
      <c r="F77" s="4" t="e">
        <f>VLOOKUP($B77,VENTURE_Accounts!B:E,2,FALSE)</f>
        <v>#N/A</v>
      </c>
      <c r="G77" s="4" t="e">
        <f>VLOOKUP(B77,CLA_Accounts!B:K,5,0)</f>
        <v>#N/A</v>
      </c>
      <c r="H77" s="28" t="e">
        <f>VLOOKUP($B77,VENTURE_Accounts!B:K,5,FALSE)</f>
        <v>#N/A</v>
      </c>
      <c r="I77" s="53">
        <f>VLOOKUP(B77,CLA_Berekeningen!B$6:X$191,5,FALSE)</f>
        <v>0</v>
      </c>
      <c r="J77" s="51">
        <f>VLOOKUP(B77,CLA_Berekeningen!B$6:X$191,20,FALSE)</f>
        <v>0</v>
      </c>
      <c r="K77" s="53">
        <f t="shared" si="3"/>
        <v>0</v>
      </c>
      <c r="L77" s="28" t="str">
        <f>VLOOKUP(B77,CLA_Berekeningen!B:X,23,0)</f>
        <v>0</v>
      </c>
      <c r="M77" s="4"/>
      <c r="N77" s="55" t="e">
        <f t="shared" si="4"/>
        <v>#N/A</v>
      </c>
      <c r="O77" s="55" t="e">
        <f t="shared" si="5"/>
        <v>#N/A</v>
      </c>
      <c r="P77" s="4" t="e">
        <f>_xlfn.CONCAT("Beste ",C77,". Je hebt een CLA balans van ",G77," CLA eyecons en een",CLA_Gegevens!$C$3," eyeventure balans van ",H77," eyecons. Je hebt €",J77," rente verdiend op een CLA investering van €",I77,". Dat brengt de totaalwaarde naar €",K77," te converteren. Dit is berekend als ",L77," ",CLA_Gegevens!$C$3," eyeventure eyecons te transfereren bij een waardering van €",CLA_Gegevens!$C$29,". Je nieuwe balans is daarmee ",N77, " ",CLA_Gegevens!$C$3," eyeventure eyecons")</f>
        <v>#N/A</v>
      </c>
    </row>
    <row r="78" spans="2:16" x14ac:dyDescent="0.55000000000000004">
      <c r="B78" s="4">
        <f>CLA_Accounts!$B76</f>
        <v>0</v>
      </c>
      <c r="C78" s="4" t="e">
        <f>VLOOKUP($B78,VENTURE_Accounts!B:K,9,FALSE)</f>
        <v>#N/A</v>
      </c>
      <c r="D78" s="4" t="e">
        <f>VLOOKUP(B78,CLA_Accounts!B:E,4,0)</f>
        <v>#N/A</v>
      </c>
      <c r="E78" s="4" t="e">
        <f>VLOOKUP($B78,VENTURE_Accounts!B:E,4,FALSE)</f>
        <v>#N/A</v>
      </c>
      <c r="F78" s="4" t="e">
        <f>VLOOKUP($B78,VENTURE_Accounts!B:E,2,FALSE)</f>
        <v>#N/A</v>
      </c>
      <c r="G78" s="4" t="e">
        <f>VLOOKUP(B78,CLA_Accounts!B:K,5,0)</f>
        <v>#N/A</v>
      </c>
      <c r="H78" s="28" t="e">
        <f>VLOOKUP($B78,VENTURE_Accounts!B:K,5,FALSE)</f>
        <v>#N/A</v>
      </c>
      <c r="I78" s="53">
        <f>VLOOKUP(B78,CLA_Berekeningen!B$6:X$191,5,FALSE)</f>
        <v>0</v>
      </c>
      <c r="J78" s="51">
        <f>VLOOKUP(B78,CLA_Berekeningen!B$6:X$191,20,FALSE)</f>
        <v>0</v>
      </c>
      <c r="K78" s="53">
        <f t="shared" si="3"/>
        <v>0</v>
      </c>
      <c r="L78" s="28" t="str">
        <f>VLOOKUP(B78,CLA_Berekeningen!B:X,23,0)</f>
        <v>0</v>
      </c>
      <c r="M78" s="4"/>
      <c r="N78" s="55" t="e">
        <f t="shared" si="4"/>
        <v>#N/A</v>
      </c>
      <c r="O78" s="55" t="e">
        <f t="shared" si="5"/>
        <v>#N/A</v>
      </c>
      <c r="P78" s="4" t="e">
        <f>_xlfn.CONCAT("Beste ",C78,". Je hebt een CLA balans van ",G78," CLA eyecons en een",CLA_Gegevens!$C$3," eyeventure balans van ",H78," eyecons. Je hebt €",J78," rente verdiend op een CLA investering van €",I78,". Dat brengt de totaalwaarde naar €",K78," te converteren. Dit is berekend als ",L78," ",CLA_Gegevens!$C$3," eyeventure eyecons te transfereren bij een waardering van €",CLA_Gegevens!$C$29,". Je nieuwe balans is daarmee ",N78, " ",CLA_Gegevens!$C$3," eyeventure eyecons")</f>
        <v>#N/A</v>
      </c>
    </row>
    <row r="79" spans="2:16" x14ac:dyDescent="0.55000000000000004">
      <c r="B79" s="4">
        <f>CLA_Accounts!$B77</f>
        <v>0</v>
      </c>
      <c r="C79" s="4" t="e">
        <f>VLOOKUP($B79,VENTURE_Accounts!B:K,9,FALSE)</f>
        <v>#N/A</v>
      </c>
      <c r="D79" s="4" t="e">
        <f>VLOOKUP(B79,CLA_Accounts!B:E,4,0)</f>
        <v>#N/A</v>
      </c>
      <c r="E79" s="4" t="e">
        <f>VLOOKUP($B79,VENTURE_Accounts!B:E,4,FALSE)</f>
        <v>#N/A</v>
      </c>
      <c r="F79" s="4" t="e">
        <f>VLOOKUP($B79,VENTURE_Accounts!B:E,2,FALSE)</f>
        <v>#N/A</v>
      </c>
      <c r="G79" s="4" t="e">
        <f>VLOOKUP(B79,CLA_Accounts!B:K,5,0)</f>
        <v>#N/A</v>
      </c>
      <c r="H79" s="28" t="e">
        <f>VLOOKUP($B79,VENTURE_Accounts!B:K,5,FALSE)</f>
        <v>#N/A</v>
      </c>
      <c r="I79" s="53">
        <f>VLOOKUP(B79,CLA_Berekeningen!B$6:X$191,5,FALSE)</f>
        <v>0</v>
      </c>
      <c r="J79" s="51">
        <f>VLOOKUP(B79,CLA_Berekeningen!B$6:X$191,20,FALSE)</f>
        <v>0</v>
      </c>
      <c r="K79" s="53">
        <f t="shared" si="3"/>
        <v>0</v>
      </c>
      <c r="L79" s="28" t="str">
        <f>VLOOKUP(B79,CLA_Berekeningen!B:X,23,0)</f>
        <v>0</v>
      </c>
      <c r="M79" s="4"/>
      <c r="N79" s="55" t="e">
        <f t="shared" si="4"/>
        <v>#N/A</v>
      </c>
      <c r="O79" s="55" t="e">
        <f t="shared" si="5"/>
        <v>#N/A</v>
      </c>
      <c r="P79" s="4" t="e">
        <f>_xlfn.CONCAT("Beste ",C79,". Je hebt een CLA balans van ",G79," CLA eyecons en een",CLA_Gegevens!$C$3," eyeventure balans van ",H79," eyecons. Je hebt €",J79," rente verdiend op een CLA investering van €",I79,". Dat brengt de totaalwaarde naar €",K79," te converteren. Dit is berekend als ",L79," ",CLA_Gegevens!$C$3," eyeventure eyecons te transfereren bij een waardering van €",CLA_Gegevens!$C$29,". Je nieuwe balans is daarmee ",N79, " ",CLA_Gegevens!$C$3," eyeventure eyecons")</f>
        <v>#N/A</v>
      </c>
    </row>
    <row r="80" spans="2:16" x14ac:dyDescent="0.55000000000000004">
      <c r="B80" s="4">
        <f>CLA_Accounts!$B78</f>
        <v>0</v>
      </c>
      <c r="C80" s="4" t="e">
        <f>VLOOKUP($B80,VENTURE_Accounts!B:K,9,FALSE)</f>
        <v>#N/A</v>
      </c>
      <c r="D80" s="4" t="e">
        <f>VLOOKUP(B80,CLA_Accounts!B:E,4,0)</f>
        <v>#N/A</v>
      </c>
      <c r="E80" s="4" t="e">
        <f>VLOOKUP($B80,VENTURE_Accounts!B:E,4,FALSE)</f>
        <v>#N/A</v>
      </c>
      <c r="F80" s="4" t="e">
        <f>VLOOKUP($B80,VENTURE_Accounts!B:E,2,FALSE)</f>
        <v>#N/A</v>
      </c>
      <c r="G80" s="4" t="e">
        <f>VLOOKUP(B80,CLA_Accounts!B:K,5,0)</f>
        <v>#N/A</v>
      </c>
      <c r="H80" s="28" t="e">
        <f>VLOOKUP($B80,VENTURE_Accounts!B:K,5,FALSE)</f>
        <v>#N/A</v>
      </c>
      <c r="I80" s="53">
        <f>VLOOKUP(B80,CLA_Berekeningen!B$6:X$191,5,FALSE)</f>
        <v>0</v>
      </c>
      <c r="J80" s="51">
        <f>VLOOKUP(B80,CLA_Berekeningen!B$6:X$191,20,FALSE)</f>
        <v>0</v>
      </c>
      <c r="K80" s="53">
        <f t="shared" si="3"/>
        <v>0</v>
      </c>
      <c r="L80" s="28" t="str">
        <f>VLOOKUP(B80,CLA_Berekeningen!B:X,23,0)</f>
        <v>0</v>
      </c>
      <c r="M80" s="4"/>
      <c r="N80" s="55" t="e">
        <f t="shared" si="4"/>
        <v>#N/A</v>
      </c>
      <c r="O80" s="55" t="e">
        <f t="shared" si="5"/>
        <v>#N/A</v>
      </c>
      <c r="P80" s="4" t="e">
        <f>_xlfn.CONCAT("Beste ",C80,". Je hebt een CLA balans van ",G80," CLA eyecons en een",CLA_Gegevens!$C$3," eyeventure balans van ",H80," eyecons. Je hebt €",J80," rente verdiend op een CLA investering van €",I80,". Dat brengt de totaalwaarde naar €",K80," te converteren. Dit is berekend als ",L80," ",CLA_Gegevens!$C$3," eyeventure eyecons te transfereren bij een waardering van €",CLA_Gegevens!$C$29,". Je nieuwe balans is daarmee ",N80, " ",CLA_Gegevens!$C$3," eyeventure eyecons")</f>
        <v>#N/A</v>
      </c>
    </row>
    <row r="81" spans="2:16" x14ac:dyDescent="0.55000000000000004">
      <c r="B81" s="4">
        <f>CLA_Accounts!$B79</f>
        <v>0</v>
      </c>
      <c r="C81" s="4" t="e">
        <f>VLOOKUP($B81,VENTURE_Accounts!B:K,9,FALSE)</f>
        <v>#N/A</v>
      </c>
      <c r="D81" s="4" t="e">
        <f>VLOOKUP(B81,CLA_Accounts!B:E,4,0)</f>
        <v>#N/A</v>
      </c>
      <c r="E81" s="4" t="e">
        <f>VLOOKUP($B81,VENTURE_Accounts!B:E,4,FALSE)</f>
        <v>#N/A</v>
      </c>
      <c r="F81" s="4" t="e">
        <f>VLOOKUP($B81,VENTURE_Accounts!B:E,2,FALSE)</f>
        <v>#N/A</v>
      </c>
      <c r="G81" s="4" t="e">
        <f>VLOOKUP(B81,CLA_Accounts!B:K,5,0)</f>
        <v>#N/A</v>
      </c>
      <c r="H81" s="28" t="e">
        <f>VLOOKUP($B81,VENTURE_Accounts!B:K,5,FALSE)</f>
        <v>#N/A</v>
      </c>
      <c r="I81" s="53">
        <f>VLOOKUP(B81,CLA_Berekeningen!B$6:X$191,5,FALSE)</f>
        <v>0</v>
      </c>
      <c r="J81" s="51">
        <f>VLOOKUP(B81,CLA_Berekeningen!B$6:X$191,20,FALSE)</f>
        <v>0</v>
      </c>
      <c r="K81" s="53">
        <f t="shared" si="3"/>
        <v>0</v>
      </c>
      <c r="L81" s="28" t="str">
        <f>VLOOKUP(B81,CLA_Berekeningen!B:X,23,0)</f>
        <v>0</v>
      </c>
      <c r="M81" s="4"/>
      <c r="N81" s="55" t="e">
        <f t="shared" si="4"/>
        <v>#N/A</v>
      </c>
      <c r="O81" s="55" t="e">
        <f t="shared" si="5"/>
        <v>#N/A</v>
      </c>
      <c r="P81" s="4" t="e">
        <f>_xlfn.CONCAT("Beste ",C81,". Je hebt een CLA balans van ",G81," CLA eyecons en een",CLA_Gegevens!$C$3," eyeventure balans van ",H81," eyecons. Je hebt €",J81," rente verdiend op een CLA investering van €",I81,". Dat brengt de totaalwaarde naar €",K81," te converteren. Dit is berekend als ",L81," ",CLA_Gegevens!$C$3," eyeventure eyecons te transfereren bij een waardering van €",CLA_Gegevens!$C$29,". Je nieuwe balans is daarmee ",N81, " ",CLA_Gegevens!$C$3," eyeventure eyecons")</f>
        <v>#N/A</v>
      </c>
    </row>
    <row r="82" spans="2:16" x14ac:dyDescent="0.55000000000000004">
      <c r="B82" s="4">
        <f>CLA_Accounts!$B80</f>
        <v>0</v>
      </c>
      <c r="C82" s="4" t="e">
        <f>VLOOKUP($B82,VENTURE_Accounts!B:K,9,FALSE)</f>
        <v>#N/A</v>
      </c>
      <c r="D82" s="4" t="e">
        <f>VLOOKUP(B82,CLA_Accounts!B:E,4,0)</f>
        <v>#N/A</v>
      </c>
      <c r="E82" s="4" t="e">
        <f>VLOOKUP($B82,VENTURE_Accounts!B:E,4,FALSE)</f>
        <v>#N/A</v>
      </c>
      <c r="F82" s="4" t="e">
        <f>VLOOKUP($B82,VENTURE_Accounts!B:E,2,FALSE)</f>
        <v>#N/A</v>
      </c>
      <c r="G82" s="4" t="e">
        <f>VLOOKUP(B82,CLA_Accounts!B:K,5,0)</f>
        <v>#N/A</v>
      </c>
      <c r="H82" s="28" t="e">
        <f>VLOOKUP($B82,VENTURE_Accounts!B:K,5,FALSE)</f>
        <v>#N/A</v>
      </c>
      <c r="I82" s="53">
        <f>VLOOKUP(B82,CLA_Berekeningen!B$6:X$191,5,FALSE)</f>
        <v>0</v>
      </c>
      <c r="J82" s="51">
        <f>VLOOKUP(B82,CLA_Berekeningen!B$6:X$191,20,FALSE)</f>
        <v>0</v>
      </c>
      <c r="K82" s="53">
        <f t="shared" si="3"/>
        <v>0</v>
      </c>
      <c r="L82" s="28" t="str">
        <f>VLOOKUP(B82,CLA_Berekeningen!B:X,23,0)</f>
        <v>0</v>
      </c>
      <c r="M82" s="4"/>
      <c r="N82" s="55" t="e">
        <f t="shared" si="4"/>
        <v>#N/A</v>
      </c>
      <c r="O82" s="55" t="e">
        <f t="shared" si="5"/>
        <v>#N/A</v>
      </c>
      <c r="P82" s="4" t="e">
        <f>_xlfn.CONCAT("Beste ",C82,". Je hebt een CLA balans van ",G82," CLA eyecons en een",CLA_Gegevens!$C$3," eyeventure balans van ",H82," eyecons. Je hebt €",J82," rente verdiend op een CLA investering van €",I82,". Dat brengt de totaalwaarde naar €",K82," te converteren. Dit is berekend als ",L82," ",CLA_Gegevens!$C$3," eyeventure eyecons te transfereren bij een waardering van €",CLA_Gegevens!$C$29,". Je nieuwe balans is daarmee ",N82, " ",CLA_Gegevens!$C$3," eyeventure eyecons")</f>
        <v>#N/A</v>
      </c>
    </row>
    <row r="83" spans="2:16" x14ac:dyDescent="0.55000000000000004">
      <c r="B83" s="4">
        <f>CLA_Accounts!$B81</f>
        <v>0</v>
      </c>
      <c r="C83" s="4" t="e">
        <f>VLOOKUP($B83,VENTURE_Accounts!B:K,9,FALSE)</f>
        <v>#N/A</v>
      </c>
      <c r="D83" s="4" t="e">
        <f>VLOOKUP(B83,CLA_Accounts!B:E,4,0)</f>
        <v>#N/A</v>
      </c>
      <c r="E83" s="4" t="e">
        <f>VLOOKUP($B83,VENTURE_Accounts!B:E,4,FALSE)</f>
        <v>#N/A</v>
      </c>
      <c r="F83" s="4" t="e">
        <f>VLOOKUP($B83,VENTURE_Accounts!B:E,2,FALSE)</f>
        <v>#N/A</v>
      </c>
      <c r="G83" s="4" t="e">
        <f>VLOOKUP(B83,CLA_Accounts!B:K,5,0)</f>
        <v>#N/A</v>
      </c>
      <c r="H83" s="28" t="e">
        <f>VLOOKUP($B83,VENTURE_Accounts!B:K,5,FALSE)</f>
        <v>#N/A</v>
      </c>
      <c r="I83" s="53">
        <f>VLOOKUP(B83,CLA_Berekeningen!B$6:X$191,5,FALSE)</f>
        <v>0</v>
      </c>
      <c r="J83" s="51">
        <f>VLOOKUP(B83,CLA_Berekeningen!B$6:X$191,20,FALSE)</f>
        <v>0</v>
      </c>
      <c r="K83" s="53">
        <f t="shared" si="3"/>
        <v>0</v>
      </c>
      <c r="L83" s="28" t="str">
        <f>VLOOKUP(B83,CLA_Berekeningen!B:X,23,0)</f>
        <v>0</v>
      </c>
      <c r="M83" s="4"/>
      <c r="N83" s="55" t="e">
        <f t="shared" si="4"/>
        <v>#N/A</v>
      </c>
      <c r="O83" s="55" t="e">
        <f t="shared" si="5"/>
        <v>#N/A</v>
      </c>
      <c r="P83" s="4" t="e">
        <f>_xlfn.CONCAT("Beste ",C83,". Je hebt een CLA balans van ",G83," CLA eyecons en een",CLA_Gegevens!$C$3," eyeventure balans van ",H83," eyecons. Je hebt €",J83," rente verdiend op een CLA investering van €",I83,". Dat brengt de totaalwaarde naar €",K83," te converteren. Dit is berekend als ",L83," ",CLA_Gegevens!$C$3," eyeventure eyecons te transfereren bij een waardering van €",CLA_Gegevens!$C$29,". Je nieuwe balans is daarmee ",N83, " ",CLA_Gegevens!$C$3," eyeventure eyecons")</f>
        <v>#N/A</v>
      </c>
    </row>
    <row r="84" spans="2:16" x14ac:dyDescent="0.55000000000000004">
      <c r="B84" s="4">
        <f>CLA_Accounts!$B82</f>
        <v>0</v>
      </c>
      <c r="C84" s="4" t="e">
        <f>VLOOKUP($B84,VENTURE_Accounts!B:K,9,FALSE)</f>
        <v>#N/A</v>
      </c>
      <c r="D84" s="4" t="e">
        <f>VLOOKUP(B84,CLA_Accounts!B:E,4,0)</f>
        <v>#N/A</v>
      </c>
      <c r="E84" s="4" t="e">
        <f>VLOOKUP($B84,VENTURE_Accounts!B:E,4,FALSE)</f>
        <v>#N/A</v>
      </c>
      <c r="F84" s="4" t="e">
        <f>VLOOKUP($B84,VENTURE_Accounts!B:E,2,FALSE)</f>
        <v>#N/A</v>
      </c>
      <c r="G84" s="4" t="e">
        <f>VLOOKUP(B84,CLA_Accounts!B:K,5,0)</f>
        <v>#N/A</v>
      </c>
      <c r="H84" s="28" t="e">
        <f>VLOOKUP($B84,VENTURE_Accounts!B:K,5,FALSE)</f>
        <v>#N/A</v>
      </c>
      <c r="I84" s="53">
        <f>VLOOKUP(B84,CLA_Berekeningen!B$6:X$191,5,FALSE)</f>
        <v>0</v>
      </c>
      <c r="J84" s="51">
        <f>VLOOKUP(B84,CLA_Berekeningen!B$6:X$191,20,FALSE)</f>
        <v>0</v>
      </c>
      <c r="K84" s="53">
        <f t="shared" si="3"/>
        <v>0</v>
      </c>
      <c r="L84" s="28" t="str">
        <f>VLOOKUP(B84,CLA_Berekeningen!B:X,23,0)</f>
        <v>0</v>
      </c>
      <c r="M84" s="4"/>
      <c r="N84" s="55" t="e">
        <f t="shared" si="4"/>
        <v>#N/A</v>
      </c>
      <c r="O84" s="55" t="e">
        <f t="shared" si="5"/>
        <v>#N/A</v>
      </c>
      <c r="P84" s="4" t="e">
        <f>_xlfn.CONCAT("Beste ",C84,". Je hebt een CLA balans van ",G84," CLA eyecons en een",CLA_Gegevens!$C$3," eyeventure balans van ",H84," eyecons. Je hebt €",J84," rente verdiend op een CLA investering van €",I84,". Dat brengt de totaalwaarde naar €",K84," te converteren. Dit is berekend als ",L84," ",CLA_Gegevens!$C$3," eyeventure eyecons te transfereren bij een waardering van €",CLA_Gegevens!$C$29,". Je nieuwe balans is daarmee ",N84, " ",CLA_Gegevens!$C$3," eyeventure eyecons")</f>
        <v>#N/A</v>
      </c>
    </row>
    <row r="85" spans="2:16" x14ac:dyDescent="0.55000000000000004">
      <c r="B85" s="4">
        <f>CLA_Accounts!$B83</f>
        <v>0</v>
      </c>
      <c r="C85" s="4" t="e">
        <f>VLOOKUP($B85,VENTURE_Accounts!B:K,9,FALSE)</f>
        <v>#N/A</v>
      </c>
      <c r="D85" s="4" t="e">
        <f>VLOOKUP(B85,CLA_Accounts!B:E,4,0)</f>
        <v>#N/A</v>
      </c>
      <c r="E85" s="4" t="e">
        <f>VLOOKUP($B85,VENTURE_Accounts!B:E,4,FALSE)</f>
        <v>#N/A</v>
      </c>
      <c r="F85" s="4" t="e">
        <f>VLOOKUP($B85,VENTURE_Accounts!B:E,2,FALSE)</f>
        <v>#N/A</v>
      </c>
      <c r="G85" s="4" t="e">
        <f>VLOOKUP(B85,CLA_Accounts!B:K,5,0)</f>
        <v>#N/A</v>
      </c>
      <c r="H85" s="28" t="e">
        <f>VLOOKUP($B85,VENTURE_Accounts!B:K,5,FALSE)</f>
        <v>#N/A</v>
      </c>
      <c r="I85" s="53">
        <f>VLOOKUP(B85,CLA_Berekeningen!B$6:X$191,5,FALSE)</f>
        <v>0</v>
      </c>
      <c r="J85" s="51">
        <f>VLOOKUP(B85,CLA_Berekeningen!B$6:X$191,20,FALSE)</f>
        <v>0</v>
      </c>
      <c r="K85" s="53">
        <f t="shared" si="3"/>
        <v>0</v>
      </c>
      <c r="L85" s="28" t="str">
        <f>VLOOKUP(B85,CLA_Berekeningen!B:X,23,0)</f>
        <v>0</v>
      </c>
      <c r="M85" s="4"/>
      <c r="N85" s="55" t="e">
        <f t="shared" si="4"/>
        <v>#N/A</v>
      </c>
      <c r="O85" s="55" t="e">
        <f t="shared" si="5"/>
        <v>#N/A</v>
      </c>
      <c r="P85" s="4" t="e">
        <f>_xlfn.CONCAT("Beste ",C85,". Je hebt een CLA balans van ",G85," CLA eyecons en een",CLA_Gegevens!$C$3," eyeventure balans van ",H85," eyecons. Je hebt €",J85," rente verdiend op een CLA investering van €",I85,". Dat brengt de totaalwaarde naar €",K85," te converteren. Dit is berekend als ",L85," ",CLA_Gegevens!$C$3," eyeventure eyecons te transfereren bij een waardering van €",CLA_Gegevens!$C$29,". Je nieuwe balans is daarmee ",N85, " ",CLA_Gegevens!$C$3," eyeventure eyecons")</f>
        <v>#N/A</v>
      </c>
    </row>
    <row r="86" spans="2:16" x14ac:dyDescent="0.55000000000000004">
      <c r="B86" s="4">
        <f>CLA_Accounts!$B84</f>
        <v>0</v>
      </c>
      <c r="C86" s="4" t="e">
        <f>VLOOKUP($B86,VENTURE_Accounts!B:K,9,FALSE)</f>
        <v>#N/A</v>
      </c>
      <c r="D86" s="4" t="e">
        <f>VLOOKUP(B86,CLA_Accounts!B:E,4,0)</f>
        <v>#N/A</v>
      </c>
      <c r="E86" s="4" t="e">
        <f>VLOOKUP($B86,VENTURE_Accounts!B:E,4,FALSE)</f>
        <v>#N/A</v>
      </c>
      <c r="F86" s="4" t="e">
        <f>VLOOKUP($B86,VENTURE_Accounts!B:E,2,FALSE)</f>
        <v>#N/A</v>
      </c>
      <c r="G86" s="4" t="e">
        <f>VLOOKUP(B86,CLA_Accounts!B:K,5,0)</f>
        <v>#N/A</v>
      </c>
      <c r="H86" s="28" t="e">
        <f>VLOOKUP($B86,VENTURE_Accounts!B:K,5,FALSE)</f>
        <v>#N/A</v>
      </c>
      <c r="I86" s="53">
        <f>VLOOKUP(B86,CLA_Berekeningen!B$6:X$191,5,FALSE)</f>
        <v>0</v>
      </c>
      <c r="J86" s="51">
        <f>VLOOKUP(B86,CLA_Berekeningen!B$6:X$191,20,FALSE)</f>
        <v>0</v>
      </c>
      <c r="K86" s="53">
        <f t="shared" si="3"/>
        <v>0</v>
      </c>
      <c r="L86" s="28" t="str">
        <f>VLOOKUP(B86,CLA_Berekeningen!B:X,23,0)</f>
        <v>0</v>
      </c>
      <c r="M86" s="4"/>
      <c r="N86" s="55" t="e">
        <f t="shared" si="4"/>
        <v>#N/A</v>
      </c>
      <c r="O86" s="55" t="e">
        <f t="shared" si="5"/>
        <v>#N/A</v>
      </c>
      <c r="P86" s="4" t="e">
        <f>_xlfn.CONCAT("Beste ",C86,". Je hebt een CLA balans van ",G86," CLA eyecons en een",CLA_Gegevens!$C$3," eyeventure balans van ",H86," eyecons. Je hebt €",J86," rente verdiend op een CLA investering van €",I86,". Dat brengt de totaalwaarde naar €",K86," te converteren. Dit is berekend als ",L86," ",CLA_Gegevens!$C$3," eyeventure eyecons te transfereren bij een waardering van €",CLA_Gegevens!$C$29,". Je nieuwe balans is daarmee ",N86, " ",CLA_Gegevens!$C$3," eyeventure eyecons")</f>
        <v>#N/A</v>
      </c>
    </row>
    <row r="87" spans="2:16" x14ac:dyDescent="0.55000000000000004">
      <c r="B87" s="4">
        <f>CLA_Accounts!$B85</f>
        <v>0</v>
      </c>
      <c r="C87" s="4" t="e">
        <f>VLOOKUP($B87,VENTURE_Accounts!B:K,9,FALSE)</f>
        <v>#N/A</v>
      </c>
      <c r="D87" s="4" t="e">
        <f>VLOOKUP(B87,CLA_Accounts!B:E,4,0)</f>
        <v>#N/A</v>
      </c>
      <c r="E87" s="4" t="e">
        <f>VLOOKUP($B87,VENTURE_Accounts!B:E,4,FALSE)</f>
        <v>#N/A</v>
      </c>
      <c r="F87" s="4" t="e">
        <f>VLOOKUP($B87,VENTURE_Accounts!B:E,2,FALSE)</f>
        <v>#N/A</v>
      </c>
      <c r="G87" s="4" t="e">
        <f>VLOOKUP(B87,CLA_Accounts!B:K,5,0)</f>
        <v>#N/A</v>
      </c>
      <c r="H87" s="28" t="e">
        <f>VLOOKUP($B87,VENTURE_Accounts!B:K,5,FALSE)</f>
        <v>#N/A</v>
      </c>
      <c r="I87" s="53">
        <f>VLOOKUP(B87,CLA_Berekeningen!B$6:X$191,5,FALSE)</f>
        <v>0</v>
      </c>
      <c r="J87" s="51">
        <f>VLOOKUP(B87,CLA_Berekeningen!B$6:X$191,20,FALSE)</f>
        <v>0</v>
      </c>
      <c r="K87" s="53">
        <f t="shared" si="3"/>
        <v>0</v>
      </c>
      <c r="L87" s="28" t="str">
        <f>VLOOKUP(B87,CLA_Berekeningen!B:X,23,0)</f>
        <v>0</v>
      </c>
      <c r="M87" s="4"/>
      <c r="N87" s="55" t="e">
        <f t="shared" si="4"/>
        <v>#N/A</v>
      </c>
      <c r="O87" s="55" t="e">
        <f t="shared" si="5"/>
        <v>#N/A</v>
      </c>
      <c r="P87" s="4" t="e">
        <f>_xlfn.CONCAT("Beste ",C87,". Je hebt een CLA balans van ",G87," CLA eyecons en een",CLA_Gegevens!$C$3," eyeventure balans van ",H87," eyecons. Je hebt €",J87," rente verdiend op een CLA investering van €",I87,". Dat brengt de totaalwaarde naar €",K87," te converteren. Dit is berekend als ",L87," ",CLA_Gegevens!$C$3," eyeventure eyecons te transfereren bij een waardering van €",CLA_Gegevens!$C$29,". Je nieuwe balans is daarmee ",N87, " ",CLA_Gegevens!$C$3," eyeventure eyecons")</f>
        <v>#N/A</v>
      </c>
    </row>
    <row r="88" spans="2:16" x14ac:dyDescent="0.55000000000000004">
      <c r="B88" s="4">
        <f>CLA_Accounts!$B86</f>
        <v>0</v>
      </c>
      <c r="C88" s="4" t="e">
        <f>VLOOKUP($B88,VENTURE_Accounts!B:K,9,FALSE)</f>
        <v>#N/A</v>
      </c>
      <c r="D88" s="4" t="e">
        <f>VLOOKUP(B88,CLA_Accounts!B:E,4,0)</f>
        <v>#N/A</v>
      </c>
      <c r="E88" s="4" t="e">
        <f>VLOOKUP($B88,VENTURE_Accounts!B:E,4,FALSE)</f>
        <v>#N/A</v>
      </c>
      <c r="F88" s="4" t="e">
        <f>VLOOKUP($B88,VENTURE_Accounts!B:E,2,FALSE)</f>
        <v>#N/A</v>
      </c>
      <c r="G88" s="4" t="e">
        <f>VLOOKUP(B88,CLA_Accounts!B:K,5,0)</f>
        <v>#N/A</v>
      </c>
      <c r="H88" s="28" t="e">
        <f>VLOOKUP($B88,VENTURE_Accounts!B:K,5,FALSE)</f>
        <v>#N/A</v>
      </c>
      <c r="I88" s="53">
        <f>VLOOKUP(B88,CLA_Berekeningen!B$6:X$191,5,FALSE)</f>
        <v>0</v>
      </c>
      <c r="J88" s="51">
        <f>VLOOKUP(B88,CLA_Berekeningen!B$6:X$191,20,FALSE)</f>
        <v>0</v>
      </c>
      <c r="K88" s="53">
        <f t="shared" si="3"/>
        <v>0</v>
      </c>
      <c r="L88" s="28" t="str">
        <f>VLOOKUP(B88,CLA_Berekeningen!B:X,23,0)</f>
        <v>0</v>
      </c>
      <c r="M88" s="4"/>
      <c r="N88" s="55" t="e">
        <f t="shared" si="4"/>
        <v>#N/A</v>
      </c>
      <c r="O88" s="55" t="e">
        <f t="shared" si="5"/>
        <v>#N/A</v>
      </c>
      <c r="P88" s="4" t="e">
        <f>_xlfn.CONCAT("Beste ",C88,". Je hebt een CLA balans van ",G88," CLA eyecons en een",CLA_Gegevens!$C$3," eyeventure balans van ",H88," eyecons. Je hebt €",J88," rente verdiend op een CLA investering van €",I88,". Dat brengt de totaalwaarde naar €",K88," te converteren. Dit is berekend als ",L88," ",CLA_Gegevens!$C$3," eyeventure eyecons te transfereren bij een waardering van €",CLA_Gegevens!$C$29,". Je nieuwe balans is daarmee ",N88, " ",CLA_Gegevens!$C$3," eyeventure eyecons")</f>
        <v>#N/A</v>
      </c>
    </row>
    <row r="89" spans="2:16" x14ac:dyDescent="0.55000000000000004">
      <c r="B89" s="4">
        <f>CLA_Accounts!$B87</f>
        <v>0</v>
      </c>
      <c r="C89" s="4" t="e">
        <f>VLOOKUP($B89,VENTURE_Accounts!B:K,9,FALSE)</f>
        <v>#N/A</v>
      </c>
      <c r="D89" s="4" t="e">
        <f>VLOOKUP(B89,CLA_Accounts!B:E,4,0)</f>
        <v>#N/A</v>
      </c>
      <c r="E89" s="4" t="e">
        <f>VLOOKUP($B89,VENTURE_Accounts!B:E,4,FALSE)</f>
        <v>#N/A</v>
      </c>
      <c r="F89" s="4" t="e">
        <f>VLOOKUP($B89,VENTURE_Accounts!B:E,2,FALSE)</f>
        <v>#N/A</v>
      </c>
      <c r="G89" s="4" t="e">
        <f>VLOOKUP(B89,CLA_Accounts!B:K,5,0)</f>
        <v>#N/A</v>
      </c>
      <c r="H89" s="28" t="e">
        <f>VLOOKUP($B89,VENTURE_Accounts!B:K,5,FALSE)</f>
        <v>#N/A</v>
      </c>
      <c r="I89" s="53">
        <f>VLOOKUP(B89,CLA_Berekeningen!B$6:X$191,5,FALSE)</f>
        <v>0</v>
      </c>
      <c r="J89" s="51">
        <f>VLOOKUP(B89,CLA_Berekeningen!B$6:X$191,20,FALSE)</f>
        <v>0</v>
      </c>
      <c r="K89" s="53">
        <f t="shared" si="3"/>
        <v>0</v>
      </c>
      <c r="L89" s="28" t="str">
        <f>VLOOKUP(B89,CLA_Berekeningen!B:X,23,0)</f>
        <v>0</v>
      </c>
      <c r="M89" s="4"/>
      <c r="N89" s="55" t="e">
        <f t="shared" si="4"/>
        <v>#N/A</v>
      </c>
      <c r="O89" s="55" t="e">
        <f t="shared" si="5"/>
        <v>#N/A</v>
      </c>
      <c r="P89" s="4" t="e">
        <f>_xlfn.CONCAT("Beste ",C89,". Je hebt een CLA balans van ",G89," CLA eyecons en een",CLA_Gegevens!$C$3," eyeventure balans van ",H89," eyecons. Je hebt €",J89," rente verdiend op een CLA investering van €",I89,". Dat brengt de totaalwaarde naar €",K89," te converteren. Dit is berekend als ",L89," ",CLA_Gegevens!$C$3," eyeventure eyecons te transfereren bij een waardering van €",CLA_Gegevens!$C$29,". Je nieuwe balans is daarmee ",N89, " ",CLA_Gegevens!$C$3," eyeventure eyecons")</f>
        <v>#N/A</v>
      </c>
    </row>
    <row r="90" spans="2:16" x14ac:dyDescent="0.55000000000000004">
      <c r="B90" s="4">
        <f>CLA_Accounts!$B88</f>
        <v>0</v>
      </c>
      <c r="C90" s="4" t="e">
        <f>VLOOKUP($B90,VENTURE_Accounts!B:K,9,FALSE)</f>
        <v>#N/A</v>
      </c>
      <c r="D90" s="4" t="e">
        <f>VLOOKUP(B90,CLA_Accounts!B:E,4,0)</f>
        <v>#N/A</v>
      </c>
      <c r="E90" s="4" t="e">
        <f>VLOOKUP($B90,VENTURE_Accounts!B:E,4,FALSE)</f>
        <v>#N/A</v>
      </c>
      <c r="F90" s="4" t="e">
        <f>VLOOKUP($B90,VENTURE_Accounts!B:E,2,FALSE)</f>
        <v>#N/A</v>
      </c>
      <c r="G90" s="4" t="e">
        <f>VLOOKUP(B90,CLA_Accounts!B:K,5,0)</f>
        <v>#N/A</v>
      </c>
      <c r="H90" s="28" t="e">
        <f>VLOOKUP($B90,VENTURE_Accounts!B:K,5,FALSE)</f>
        <v>#N/A</v>
      </c>
      <c r="I90" s="53">
        <f>VLOOKUP(B90,CLA_Berekeningen!B$6:X$191,5,FALSE)</f>
        <v>0</v>
      </c>
      <c r="J90" s="51">
        <f>VLOOKUP(B90,CLA_Berekeningen!B$6:X$191,20,FALSE)</f>
        <v>0</v>
      </c>
      <c r="K90" s="53">
        <f t="shared" si="3"/>
        <v>0</v>
      </c>
      <c r="L90" s="28" t="str">
        <f>VLOOKUP(B90,CLA_Berekeningen!B:X,23,0)</f>
        <v>0</v>
      </c>
      <c r="M90" s="4"/>
      <c r="N90" s="55" t="e">
        <f t="shared" si="4"/>
        <v>#N/A</v>
      </c>
      <c r="O90" s="55" t="e">
        <f t="shared" si="5"/>
        <v>#N/A</v>
      </c>
      <c r="P90" s="4" t="e">
        <f>_xlfn.CONCAT("Beste ",C90,". Je hebt een CLA balans van ",G90," CLA eyecons en een",CLA_Gegevens!$C$3," eyeventure balans van ",H90," eyecons. Je hebt €",J90," rente verdiend op een CLA investering van €",I90,". Dat brengt de totaalwaarde naar €",K90," te converteren. Dit is berekend als ",L90," ",CLA_Gegevens!$C$3," eyeventure eyecons te transfereren bij een waardering van €",CLA_Gegevens!$C$29,". Je nieuwe balans is daarmee ",N90, " ",CLA_Gegevens!$C$3," eyeventure eyecons")</f>
        <v>#N/A</v>
      </c>
    </row>
    <row r="91" spans="2:16" x14ac:dyDescent="0.55000000000000004">
      <c r="B91" s="4">
        <f>CLA_Accounts!$B89</f>
        <v>0</v>
      </c>
      <c r="C91" s="4" t="e">
        <f>VLOOKUP($B91,VENTURE_Accounts!B:K,9,FALSE)</f>
        <v>#N/A</v>
      </c>
      <c r="D91" s="4" t="e">
        <f>VLOOKUP(B91,CLA_Accounts!B:E,4,0)</f>
        <v>#N/A</v>
      </c>
      <c r="E91" s="4" t="e">
        <f>VLOOKUP($B91,VENTURE_Accounts!B:E,4,FALSE)</f>
        <v>#N/A</v>
      </c>
      <c r="F91" s="4" t="e">
        <f>VLOOKUP($B91,VENTURE_Accounts!B:E,2,FALSE)</f>
        <v>#N/A</v>
      </c>
      <c r="G91" s="4" t="e">
        <f>VLOOKUP(B91,CLA_Accounts!B:K,5,0)</f>
        <v>#N/A</v>
      </c>
      <c r="H91" s="28" t="e">
        <f>VLOOKUP($B91,VENTURE_Accounts!B:K,5,FALSE)</f>
        <v>#N/A</v>
      </c>
      <c r="I91" s="53">
        <f>VLOOKUP(B91,CLA_Berekeningen!B$6:X$191,5,FALSE)</f>
        <v>0</v>
      </c>
      <c r="J91" s="51">
        <f>VLOOKUP(B91,CLA_Berekeningen!B$6:X$191,20,FALSE)</f>
        <v>0</v>
      </c>
      <c r="K91" s="53">
        <f t="shared" si="3"/>
        <v>0</v>
      </c>
      <c r="L91" s="28" t="str">
        <f>VLOOKUP(B91,CLA_Berekeningen!B:X,23,0)</f>
        <v>0</v>
      </c>
      <c r="M91" s="4"/>
      <c r="N91" s="55" t="e">
        <f t="shared" si="4"/>
        <v>#N/A</v>
      </c>
      <c r="O91" s="55" t="e">
        <f t="shared" si="5"/>
        <v>#N/A</v>
      </c>
      <c r="P91" s="4" t="e">
        <f>_xlfn.CONCAT("Beste ",C91,". Je hebt een CLA balans van ",G91," CLA eyecons en een",CLA_Gegevens!$C$3," eyeventure balans van ",H91," eyecons. Je hebt €",J91," rente verdiend op een CLA investering van €",I91,". Dat brengt de totaalwaarde naar €",K91," te converteren. Dit is berekend als ",L91," ",CLA_Gegevens!$C$3," eyeventure eyecons te transfereren bij een waardering van €",CLA_Gegevens!$C$29,". Je nieuwe balans is daarmee ",N91, " ",CLA_Gegevens!$C$3," eyeventure eyecons")</f>
        <v>#N/A</v>
      </c>
    </row>
    <row r="92" spans="2:16" x14ac:dyDescent="0.55000000000000004">
      <c r="B92" s="4">
        <f>CLA_Accounts!$B90</f>
        <v>0</v>
      </c>
      <c r="C92" s="4" t="e">
        <f>VLOOKUP($B92,VENTURE_Accounts!B:K,9,FALSE)</f>
        <v>#N/A</v>
      </c>
      <c r="D92" s="4" t="e">
        <f>VLOOKUP(B92,CLA_Accounts!B:E,4,0)</f>
        <v>#N/A</v>
      </c>
      <c r="E92" s="4" t="e">
        <f>VLOOKUP($B92,VENTURE_Accounts!B:E,4,FALSE)</f>
        <v>#N/A</v>
      </c>
      <c r="F92" s="4" t="e">
        <f>VLOOKUP($B92,VENTURE_Accounts!B:E,2,FALSE)</f>
        <v>#N/A</v>
      </c>
      <c r="G92" s="4" t="e">
        <f>VLOOKUP(B92,CLA_Accounts!B:K,5,0)</f>
        <v>#N/A</v>
      </c>
      <c r="H92" s="28" t="e">
        <f>VLOOKUP($B92,VENTURE_Accounts!B:K,5,FALSE)</f>
        <v>#N/A</v>
      </c>
      <c r="I92" s="53">
        <f>VLOOKUP(B92,CLA_Berekeningen!B$6:X$191,5,FALSE)</f>
        <v>0</v>
      </c>
      <c r="J92" s="51">
        <f>VLOOKUP(B92,CLA_Berekeningen!B$6:X$191,20,FALSE)</f>
        <v>0</v>
      </c>
      <c r="K92" s="53">
        <f t="shared" si="3"/>
        <v>0</v>
      </c>
      <c r="L92" s="28" t="str">
        <f>VLOOKUP(B92,CLA_Berekeningen!B:X,23,0)</f>
        <v>0</v>
      </c>
      <c r="M92" s="4"/>
      <c r="N92" s="55" t="e">
        <f t="shared" si="4"/>
        <v>#N/A</v>
      </c>
      <c r="O92" s="55" t="e">
        <f t="shared" si="5"/>
        <v>#N/A</v>
      </c>
      <c r="P92" s="4" t="e">
        <f>_xlfn.CONCAT("Beste ",C92,". Je hebt een CLA balans van ",G92," CLA eyecons en een",CLA_Gegevens!$C$3," eyeventure balans van ",H92," eyecons. Je hebt €",J92," rente verdiend op een CLA investering van €",I92,". Dat brengt de totaalwaarde naar €",K92," te converteren. Dit is berekend als ",L92," ",CLA_Gegevens!$C$3," eyeventure eyecons te transfereren bij een waardering van €",CLA_Gegevens!$C$29,". Je nieuwe balans is daarmee ",N92, " ",CLA_Gegevens!$C$3," eyeventure eyecons")</f>
        <v>#N/A</v>
      </c>
    </row>
    <row r="93" spans="2:16" x14ac:dyDescent="0.55000000000000004">
      <c r="B93" s="4">
        <f>CLA_Accounts!$B91</f>
        <v>0</v>
      </c>
      <c r="C93" s="4" t="e">
        <f>VLOOKUP($B93,VENTURE_Accounts!B:K,9,FALSE)</f>
        <v>#N/A</v>
      </c>
      <c r="D93" s="4" t="e">
        <f>VLOOKUP(B93,CLA_Accounts!B:E,4,0)</f>
        <v>#N/A</v>
      </c>
      <c r="E93" s="4" t="e">
        <f>VLOOKUP($B93,VENTURE_Accounts!B:E,4,FALSE)</f>
        <v>#N/A</v>
      </c>
      <c r="F93" s="4" t="e">
        <f>VLOOKUP($B93,VENTURE_Accounts!B:E,2,FALSE)</f>
        <v>#N/A</v>
      </c>
      <c r="G93" s="4" t="e">
        <f>VLOOKUP(B93,CLA_Accounts!B:K,5,0)</f>
        <v>#N/A</v>
      </c>
      <c r="H93" s="28" t="e">
        <f>VLOOKUP($B93,VENTURE_Accounts!B:K,5,FALSE)</f>
        <v>#N/A</v>
      </c>
      <c r="I93" s="53">
        <f>VLOOKUP(B93,CLA_Berekeningen!B$6:X$191,5,FALSE)</f>
        <v>0</v>
      </c>
      <c r="J93" s="51">
        <f>VLOOKUP(B93,CLA_Berekeningen!B$6:X$191,20,FALSE)</f>
        <v>0</v>
      </c>
      <c r="K93" s="53">
        <f t="shared" si="3"/>
        <v>0</v>
      </c>
      <c r="L93" s="28" t="str">
        <f>VLOOKUP(B93,CLA_Berekeningen!B:X,23,0)</f>
        <v>0</v>
      </c>
      <c r="M93" s="4"/>
      <c r="N93" s="55" t="e">
        <f t="shared" si="4"/>
        <v>#N/A</v>
      </c>
      <c r="O93" s="55" t="e">
        <f t="shared" si="5"/>
        <v>#N/A</v>
      </c>
      <c r="P93" s="4" t="e">
        <f>_xlfn.CONCAT("Beste ",C93,". Je hebt een CLA balans van ",G93," CLA eyecons en een",CLA_Gegevens!$C$3," eyeventure balans van ",H93," eyecons. Je hebt €",J93," rente verdiend op een CLA investering van €",I93,". Dat brengt de totaalwaarde naar €",K93," te converteren. Dit is berekend als ",L93," ",CLA_Gegevens!$C$3," eyeventure eyecons te transfereren bij een waardering van €",CLA_Gegevens!$C$29,". Je nieuwe balans is daarmee ",N93, " ",CLA_Gegevens!$C$3," eyeventure eyecons")</f>
        <v>#N/A</v>
      </c>
    </row>
    <row r="94" spans="2:16" x14ac:dyDescent="0.55000000000000004">
      <c r="B94" s="4">
        <f>CLA_Accounts!$B92</f>
        <v>0</v>
      </c>
      <c r="C94" s="4" t="e">
        <f>VLOOKUP($B94,VENTURE_Accounts!B:K,9,FALSE)</f>
        <v>#N/A</v>
      </c>
      <c r="D94" s="4" t="e">
        <f>VLOOKUP(B94,CLA_Accounts!B:E,4,0)</f>
        <v>#N/A</v>
      </c>
      <c r="E94" s="4" t="e">
        <f>VLOOKUP($B94,VENTURE_Accounts!B:E,4,FALSE)</f>
        <v>#N/A</v>
      </c>
      <c r="F94" s="4" t="e">
        <f>VLOOKUP($B94,VENTURE_Accounts!B:E,2,FALSE)</f>
        <v>#N/A</v>
      </c>
      <c r="G94" s="4" t="e">
        <f>VLOOKUP(B94,CLA_Accounts!B:K,5,0)</f>
        <v>#N/A</v>
      </c>
      <c r="H94" s="28" t="e">
        <f>VLOOKUP($B94,VENTURE_Accounts!B:K,5,FALSE)</f>
        <v>#N/A</v>
      </c>
      <c r="I94" s="53">
        <f>VLOOKUP(B94,CLA_Berekeningen!B$6:X$191,5,FALSE)</f>
        <v>0</v>
      </c>
      <c r="J94" s="51">
        <f>VLOOKUP(B94,CLA_Berekeningen!B$6:X$191,20,FALSE)</f>
        <v>0</v>
      </c>
      <c r="K94" s="53">
        <f t="shared" si="3"/>
        <v>0</v>
      </c>
      <c r="L94" s="28" t="str">
        <f>VLOOKUP(B94,CLA_Berekeningen!B:X,23,0)</f>
        <v>0</v>
      </c>
      <c r="M94" s="4"/>
      <c r="N94" s="55" t="e">
        <f t="shared" si="4"/>
        <v>#N/A</v>
      </c>
      <c r="O94" s="55" t="e">
        <f t="shared" si="5"/>
        <v>#N/A</v>
      </c>
      <c r="P94" s="4" t="e">
        <f>_xlfn.CONCAT("Beste ",C94,". Je hebt een CLA balans van ",G94," CLA eyecons en een",CLA_Gegevens!$C$3," eyeventure balans van ",H94," eyecons. Je hebt €",J94," rente verdiend op een CLA investering van €",I94,". Dat brengt de totaalwaarde naar €",K94," te converteren. Dit is berekend als ",L94," ",CLA_Gegevens!$C$3," eyeventure eyecons te transfereren bij een waardering van €",CLA_Gegevens!$C$29,". Je nieuwe balans is daarmee ",N94, " ",CLA_Gegevens!$C$3," eyeventure eyecons")</f>
        <v>#N/A</v>
      </c>
    </row>
    <row r="95" spans="2:16" x14ac:dyDescent="0.55000000000000004">
      <c r="B95" s="4">
        <f>CLA_Accounts!$B93</f>
        <v>0</v>
      </c>
      <c r="C95" s="4" t="e">
        <f>VLOOKUP($B95,VENTURE_Accounts!B:K,9,FALSE)</f>
        <v>#N/A</v>
      </c>
      <c r="D95" s="4" t="e">
        <f>VLOOKUP(B95,CLA_Accounts!B:E,4,0)</f>
        <v>#N/A</v>
      </c>
      <c r="E95" s="4" t="e">
        <f>VLOOKUP($B95,VENTURE_Accounts!B:E,4,FALSE)</f>
        <v>#N/A</v>
      </c>
      <c r="F95" s="4" t="e">
        <f>VLOOKUP($B95,VENTURE_Accounts!B:E,2,FALSE)</f>
        <v>#N/A</v>
      </c>
      <c r="G95" s="4" t="e">
        <f>VLOOKUP(B95,CLA_Accounts!B:K,5,0)</f>
        <v>#N/A</v>
      </c>
      <c r="H95" s="28" t="e">
        <f>VLOOKUP($B95,VENTURE_Accounts!B:K,5,FALSE)</f>
        <v>#N/A</v>
      </c>
      <c r="I95" s="53">
        <f>VLOOKUP(B95,CLA_Berekeningen!B$6:X$191,5,FALSE)</f>
        <v>0</v>
      </c>
      <c r="J95" s="51">
        <f>VLOOKUP(B95,CLA_Berekeningen!B$6:X$191,20,FALSE)</f>
        <v>0</v>
      </c>
      <c r="K95" s="53">
        <f t="shared" si="3"/>
        <v>0</v>
      </c>
      <c r="L95" s="28" t="str">
        <f>VLOOKUP(B95,CLA_Berekeningen!B:X,23,0)</f>
        <v>0</v>
      </c>
      <c r="M95" s="4"/>
      <c r="N95" s="55" t="e">
        <f t="shared" si="4"/>
        <v>#N/A</v>
      </c>
      <c r="O95" s="55" t="e">
        <f t="shared" si="5"/>
        <v>#N/A</v>
      </c>
      <c r="P95" s="4" t="e">
        <f>_xlfn.CONCAT("Beste ",C95,". Je hebt een CLA balans van ",G95," CLA eyecons en een",CLA_Gegevens!$C$3," eyeventure balans van ",H95," eyecons. Je hebt €",J95," rente verdiend op een CLA investering van €",I95,". Dat brengt de totaalwaarde naar €",K95," te converteren. Dit is berekend als ",L95," ",CLA_Gegevens!$C$3," eyeventure eyecons te transfereren bij een waardering van €",CLA_Gegevens!$C$29,". Je nieuwe balans is daarmee ",N95, " ",CLA_Gegevens!$C$3," eyeventure eyecons")</f>
        <v>#N/A</v>
      </c>
    </row>
    <row r="96" spans="2:16" x14ac:dyDescent="0.55000000000000004">
      <c r="B96" s="4">
        <f>CLA_Accounts!$B94</f>
        <v>0</v>
      </c>
      <c r="C96" s="4" t="e">
        <f>VLOOKUP($B96,VENTURE_Accounts!B:K,9,FALSE)</f>
        <v>#N/A</v>
      </c>
      <c r="D96" s="4" t="e">
        <f>VLOOKUP(B96,CLA_Accounts!B:E,4,0)</f>
        <v>#N/A</v>
      </c>
      <c r="E96" s="4" t="e">
        <f>VLOOKUP($B96,VENTURE_Accounts!B:E,4,FALSE)</f>
        <v>#N/A</v>
      </c>
      <c r="F96" s="4" t="e">
        <f>VLOOKUP($B96,VENTURE_Accounts!B:E,2,FALSE)</f>
        <v>#N/A</v>
      </c>
      <c r="G96" s="4" t="e">
        <f>VLOOKUP(B96,CLA_Accounts!B:K,5,0)</f>
        <v>#N/A</v>
      </c>
      <c r="H96" s="28" t="e">
        <f>VLOOKUP($B96,VENTURE_Accounts!B:K,5,FALSE)</f>
        <v>#N/A</v>
      </c>
      <c r="I96" s="53">
        <f>VLOOKUP(B96,CLA_Berekeningen!B$6:X$191,5,FALSE)</f>
        <v>0</v>
      </c>
      <c r="J96" s="51">
        <f>VLOOKUP(B96,CLA_Berekeningen!B$6:X$191,20,FALSE)</f>
        <v>0</v>
      </c>
      <c r="K96" s="53">
        <f t="shared" si="3"/>
        <v>0</v>
      </c>
      <c r="L96" s="28" t="str">
        <f>VLOOKUP(B96,CLA_Berekeningen!B:X,23,0)</f>
        <v>0</v>
      </c>
      <c r="M96" s="4"/>
      <c r="N96" s="55" t="e">
        <f t="shared" si="4"/>
        <v>#N/A</v>
      </c>
      <c r="O96" s="55" t="e">
        <f t="shared" si="5"/>
        <v>#N/A</v>
      </c>
      <c r="P96" s="4" t="e">
        <f>_xlfn.CONCAT("Beste ",C96,". Je hebt een CLA balans van ",G96," CLA eyecons en een",CLA_Gegevens!$C$3," eyeventure balans van ",H96," eyecons. Je hebt €",J96," rente verdiend op een CLA investering van €",I96,". Dat brengt de totaalwaarde naar €",K96," te converteren. Dit is berekend als ",L96," ",CLA_Gegevens!$C$3," eyeventure eyecons te transfereren bij een waardering van €",CLA_Gegevens!$C$29,". Je nieuwe balans is daarmee ",N96, " ",CLA_Gegevens!$C$3," eyeventure eyecons")</f>
        <v>#N/A</v>
      </c>
    </row>
    <row r="97" spans="2:16" x14ac:dyDescent="0.55000000000000004">
      <c r="B97" s="4">
        <f>CLA_Accounts!$B95</f>
        <v>0</v>
      </c>
      <c r="C97" s="4" t="e">
        <f>VLOOKUP($B97,VENTURE_Accounts!B:K,9,FALSE)</f>
        <v>#N/A</v>
      </c>
      <c r="D97" s="4" t="e">
        <f>VLOOKUP(B97,CLA_Accounts!B:E,4,0)</f>
        <v>#N/A</v>
      </c>
      <c r="E97" s="4" t="e">
        <f>VLOOKUP($B97,VENTURE_Accounts!B:E,4,FALSE)</f>
        <v>#N/A</v>
      </c>
      <c r="F97" s="4" t="e">
        <f>VLOOKUP($B97,VENTURE_Accounts!B:E,2,FALSE)</f>
        <v>#N/A</v>
      </c>
      <c r="G97" s="4" t="e">
        <f>VLOOKUP(B97,CLA_Accounts!B:K,5,0)</f>
        <v>#N/A</v>
      </c>
      <c r="H97" s="28" t="e">
        <f>VLOOKUP($B97,VENTURE_Accounts!B:K,5,FALSE)</f>
        <v>#N/A</v>
      </c>
      <c r="I97" s="53">
        <f>VLOOKUP(B97,CLA_Berekeningen!B$6:X$191,5,FALSE)</f>
        <v>0</v>
      </c>
      <c r="J97" s="51">
        <f>VLOOKUP(B97,CLA_Berekeningen!B$6:X$191,20,FALSE)</f>
        <v>0</v>
      </c>
      <c r="K97" s="53">
        <f t="shared" si="3"/>
        <v>0</v>
      </c>
      <c r="L97" s="28" t="str">
        <f>VLOOKUP(B97,CLA_Berekeningen!B:X,23,0)</f>
        <v>0</v>
      </c>
      <c r="M97" s="4"/>
      <c r="N97" s="55" t="e">
        <f t="shared" si="4"/>
        <v>#N/A</v>
      </c>
      <c r="O97" s="55" t="e">
        <f t="shared" si="5"/>
        <v>#N/A</v>
      </c>
      <c r="P97" s="4" t="e">
        <f>_xlfn.CONCAT("Beste ",C97,". Je hebt een CLA balans van ",G97," CLA eyecons en een",CLA_Gegevens!$C$3," eyeventure balans van ",H97," eyecons. Je hebt €",J97," rente verdiend op een CLA investering van €",I97,". Dat brengt de totaalwaarde naar €",K97," te converteren. Dit is berekend als ",L97," ",CLA_Gegevens!$C$3," eyeventure eyecons te transfereren bij een waardering van €",CLA_Gegevens!$C$29,". Je nieuwe balans is daarmee ",N97, " ",CLA_Gegevens!$C$3," eyeventure eyecons")</f>
        <v>#N/A</v>
      </c>
    </row>
    <row r="98" spans="2:16" x14ac:dyDescent="0.55000000000000004">
      <c r="B98" s="4">
        <f>CLA_Accounts!$B96</f>
        <v>0</v>
      </c>
      <c r="C98" s="4" t="e">
        <f>VLOOKUP($B98,VENTURE_Accounts!B:K,9,FALSE)</f>
        <v>#N/A</v>
      </c>
      <c r="D98" s="4" t="e">
        <f>VLOOKUP(B98,CLA_Accounts!B:E,4,0)</f>
        <v>#N/A</v>
      </c>
      <c r="E98" s="4" t="e">
        <f>VLOOKUP($B98,VENTURE_Accounts!B:E,4,FALSE)</f>
        <v>#N/A</v>
      </c>
      <c r="F98" s="4" t="e">
        <f>VLOOKUP($B98,VENTURE_Accounts!B:E,2,FALSE)</f>
        <v>#N/A</v>
      </c>
      <c r="G98" s="4" t="e">
        <f>VLOOKUP(B98,CLA_Accounts!B:K,5,0)</f>
        <v>#N/A</v>
      </c>
      <c r="H98" s="28" t="e">
        <f>VLOOKUP($B98,VENTURE_Accounts!B:K,5,FALSE)</f>
        <v>#N/A</v>
      </c>
      <c r="I98" s="53">
        <f>VLOOKUP(B98,CLA_Berekeningen!B$6:X$191,5,FALSE)</f>
        <v>0</v>
      </c>
      <c r="J98" s="51">
        <f>VLOOKUP(B98,CLA_Berekeningen!B$6:X$191,20,FALSE)</f>
        <v>0</v>
      </c>
      <c r="K98" s="53">
        <f t="shared" si="3"/>
        <v>0</v>
      </c>
      <c r="L98" s="28" t="str">
        <f>VLOOKUP(B98,CLA_Berekeningen!B:X,23,0)</f>
        <v>0</v>
      </c>
      <c r="M98" s="4"/>
      <c r="N98" s="55" t="e">
        <f t="shared" si="4"/>
        <v>#N/A</v>
      </c>
      <c r="O98" s="55" t="e">
        <f t="shared" si="5"/>
        <v>#N/A</v>
      </c>
      <c r="P98" s="4" t="e">
        <f>_xlfn.CONCAT("Beste ",C98,". Je hebt een CLA balans van ",G98," CLA eyecons en een",CLA_Gegevens!$C$3," eyeventure balans van ",H98," eyecons. Je hebt €",J98," rente verdiend op een CLA investering van €",I98,". Dat brengt de totaalwaarde naar €",K98," te converteren. Dit is berekend als ",L98," ",CLA_Gegevens!$C$3," eyeventure eyecons te transfereren bij een waardering van €",CLA_Gegevens!$C$29,". Je nieuwe balans is daarmee ",N98, " ",CLA_Gegevens!$C$3," eyeventure eyecons")</f>
        <v>#N/A</v>
      </c>
    </row>
    <row r="99" spans="2:16" x14ac:dyDescent="0.55000000000000004">
      <c r="B99" s="4">
        <f>CLA_Accounts!$B97</f>
        <v>0</v>
      </c>
      <c r="C99" s="4" t="e">
        <f>VLOOKUP($B99,VENTURE_Accounts!B:K,9,FALSE)</f>
        <v>#N/A</v>
      </c>
      <c r="D99" s="4" t="e">
        <f>VLOOKUP(B99,CLA_Accounts!B:E,4,0)</f>
        <v>#N/A</v>
      </c>
      <c r="E99" s="4" t="e">
        <f>VLOOKUP($B99,VENTURE_Accounts!B:E,4,FALSE)</f>
        <v>#N/A</v>
      </c>
      <c r="F99" s="4" t="e">
        <f>VLOOKUP($B99,VENTURE_Accounts!B:E,2,FALSE)</f>
        <v>#N/A</v>
      </c>
      <c r="G99" s="4" t="e">
        <f>VLOOKUP(B99,CLA_Accounts!B:K,5,0)</f>
        <v>#N/A</v>
      </c>
      <c r="H99" s="28" t="e">
        <f>VLOOKUP($B99,VENTURE_Accounts!B:K,5,FALSE)</f>
        <v>#N/A</v>
      </c>
      <c r="I99" s="53">
        <f>VLOOKUP(B99,CLA_Berekeningen!B$6:X$191,5,FALSE)</f>
        <v>0</v>
      </c>
      <c r="J99" s="51">
        <f>VLOOKUP(B99,CLA_Berekeningen!B$6:X$191,20,FALSE)</f>
        <v>0</v>
      </c>
      <c r="K99" s="53">
        <f t="shared" si="3"/>
        <v>0</v>
      </c>
      <c r="L99" s="28" t="str">
        <f>VLOOKUP(B99,CLA_Berekeningen!B:X,23,0)</f>
        <v>0</v>
      </c>
      <c r="M99" s="4"/>
      <c r="N99" s="55" t="e">
        <f t="shared" si="4"/>
        <v>#N/A</v>
      </c>
      <c r="O99" s="55" t="e">
        <f t="shared" si="5"/>
        <v>#N/A</v>
      </c>
      <c r="P99" s="4" t="e">
        <f>_xlfn.CONCAT("Beste ",C99,". Je hebt een CLA balans van ",G99," CLA eyecons en een",CLA_Gegevens!$C$3," eyeventure balans van ",H99," eyecons. Je hebt €",J99," rente verdiend op een CLA investering van €",I99,". Dat brengt de totaalwaarde naar €",K99," te converteren. Dit is berekend als ",L99," ",CLA_Gegevens!$C$3," eyeventure eyecons te transfereren bij een waardering van €",CLA_Gegevens!$C$29,". Je nieuwe balans is daarmee ",N99, " ",CLA_Gegevens!$C$3," eyeventure eyecons")</f>
        <v>#N/A</v>
      </c>
    </row>
    <row r="100" spans="2:16" x14ac:dyDescent="0.55000000000000004">
      <c r="B100" s="4">
        <f>CLA_Accounts!$B98</f>
        <v>0</v>
      </c>
      <c r="C100" s="4" t="e">
        <f>VLOOKUP($B100,VENTURE_Accounts!B:K,9,FALSE)</f>
        <v>#N/A</v>
      </c>
      <c r="D100" s="4" t="e">
        <f>VLOOKUP(B100,CLA_Accounts!B:E,4,0)</f>
        <v>#N/A</v>
      </c>
      <c r="E100" s="4" t="e">
        <f>VLOOKUP($B100,VENTURE_Accounts!B:E,4,FALSE)</f>
        <v>#N/A</v>
      </c>
      <c r="F100" s="4" t="e">
        <f>VLOOKUP($B100,VENTURE_Accounts!B:E,2,FALSE)</f>
        <v>#N/A</v>
      </c>
      <c r="G100" s="4" t="e">
        <f>VLOOKUP(B100,CLA_Accounts!B:K,5,0)</f>
        <v>#N/A</v>
      </c>
      <c r="H100" s="28" t="e">
        <f>VLOOKUP($B100,VENTURE_Accounts!B:K,5,FALSE)</f>
        <v>#N/A</v>
      </c>
      <c r="I100" s="53">
        <f>VLOOKUP(B100,CLA_Berekeningen!B$6:X$191,5,FALSE)</f>
        <v>0</v>
      </c>
      <c r="J100" s="51">
        <f>VLOOKUP(B100,CLA_Berekeningen!B$6:X$191,20,FALSE)</f>
        <v>0</v>
      </c>
      <c r="K100" s="53">
        <f t="shared" si="3"/>
        <v>0</v>
      </c>
      <c r="L100" s="28" t="str">
        <f>VLOOKUP(B100,CLA_Berekeningen!B:X,23,0)</f>
        <v>0</v>
      </c>
      <c r="M100" s="4"/>
      <c r="N100" s="55" t="e">
        <f t="shared" si="4"/>
        <v>#N/A</v>
      </c>
      <c r="O100" s="55" t="e">
        <f t="shared" si="5"/>
        <v>#N/A</v>
      </c>
      <c r="P100" s="4" t="e">
        <f>_xlfn.CONCAT("Beste ",C100,". Je hebt een CLA balans van ",G100," CLA eyecons en een",CLA_Gegevens!$C$3," eyeventure balans van ",H100," eyecons. Je hebt €",J100," rente verdiend op een CLA investering van €",I100,". Dat brengt de totaalwaarde naar €",K100," te converteren. Dit is berekend als ",L100," ",CLA_Gegevens!$C$3," eyeventure eyecons te transfereren bij een waardering van €",CLA_Gegevens!$C$29,". Je nieuwe balans is daarmee ",N100, " ",CLA_Gegevens!$C$3," eyeventure eyecons")</f>
        <v>#N/A</v>
      </c>
    </row>
    <row r="101" spans="2:16" x14ac:dyDescent="0.55000000000000004">
      <c r="B101" s="4">
        <f>CLA_Accounts!$B99</f>
        <v>0</v>
      </c>
      <c r="C101" s="4" t="e">
        <f>VLOOKUP($B101,VENTURE_Accounts!B:K,9,FALSE)</f>
        <v>#N/A</v>
      </c>
      <c r="D101" s="4" t="e">
        <f>VLOOKUP(B101,CLA_Accounts!B:E,4,0)</f>
        <v>#N/A</v>
      </c>
      <c r="E101" s="4" t="e">
        <f>VLOOKUP($B101,VENTURE_Accounts!B:E,4,FALSE)</f>
        <v>#N/A</v>
      </c>
      <c r="F101" s="4" t="e">
        <f>VLOOKUP($B101,VENTURE_Accounts!B:E,2,FALSE)</f>
        <v>#N/A</v>
      </c>
      <c r="G101" s="4" t="e">
        <f>VLOOKUP(B101,CLA_Accounts!B:K,5,0)</f>
        <v>#N/A</v>
      </c>
      <c r="H101" s="28" t="e">
        <f>VLOOKUP($B101,VENTURE_Accounts!B:K,5,FALSE)</f>
        <v>#N/A</v>
      </c>
      <c r="I101" s="53">
        <f>VLOOKUP(B101,CLA_Berekeningen!B$6:X$191,5,FALSE)</f>
        <v>0</v>
      </c>
      <c r="J101" s="51">
        <f>VLOOKUP(B101,CLA_Berekeningen!B$6:X$191,20,FALSE)</f>
        <v>0</v>
      </c>
      <c r="K101" s="53">
        <f t="shared" si="3"/>
        <v>0</v>
      </c>
      <c r="L101" s="28" t="str">
        <f>VLOOKUP(B101,CLA_Berekeningen!B:X,23,0)</f>
        <v>0</v>
      </c>
      <c r="M101" s="4"/>
      <c r="N101" s="55" t="e">
        <f t="shared" si="4"/>
        <v>#N/A</v>
      </c>
      <c r="O101" s="55" t="e">
        <f t="shared" si="5"/>
        <v>#N/A</v>
      </c>
      <c r="P101" s="4" t="e">
        <f>_xlfn.CONCAT("Beste ",C101,". Je hebt een CLA balans van ",G101," CLA eyecons en een",CLA_Gegevens!$C$3," eyeventure balans van ",H101," eyecons. Je hebt €",J101," rente verdiend op een CLA investering van €",I101,". Dat brengt de totaalwaarde naar €",K101," te converteren. Dit is berekend als ",L101," ",CLA_Gegevens!$C$3," eyeventure eyecons te transfereren bij een waardering van €",CLA_Gegevens!$C$29,". Je nieuwe balans is daarmee ",N101, " ",CLA_Gegevens!$C$3," eyeventure eyecons")</f>
        <v>#N/A</v>
      </c>
    </row>
    <row r="102" spans="2:16" x14ac:dyDescent="0.55000000000000004">
      <c r="B102" s="4">
        <f>CLA_Accounts!$B100</f>
        <v>0</v>
      </c>
      <c r="C102" s="4" t="e">
        <f>VLOOKUP($B102,VENTURE_Accounts!B:K,9,FALSE)</f>
        <v>#N/A</v>
      </c>
      <c r="D102" s="4" t="e">
        <f>VLOOKUP(B102,CLA_Accounts!B:E,4,0)</f>
        <v>#N/A</v>
      </c>
      <c r="E102" s="4" t="e">
        <f>VLOOKUP($B102,VENTURE_Accounts!B:E,4,FALSE)</f>
        <v>#N/A</v>
      </c>
      <c r="F102" s="4" t="e">
        <f>VLOOKUP($B102,VENTURE_Accounts!B:E,2,FALSE)</f>
        <v>#N/A</v>
      </c>
      <c r="G102" s="4" t="e">
        <f>VLOOKUP(B102,CLA_Accounts!B:K,5,0)</f>
        <v>#N/A</v>
      </c>
      <c r="H102" s="28" t="e">
        <f>VLOOKUP($B102,VENTURE_Accounts!B:K,5,FALSE)</f>
        <v>#N/A</v>
      </c>
      <c r="I102" s="53">
        <f>VLOOKUP(B102,CLA_Berekeningen!B$6:X$191,5,FALSE)</f>
        <v>0</v>
      </c>
      <c r="J102" s="51">
        <f>VLOOKUP(B102,CLA_Berekeningen!B$6:X$191,20,FALSE)</f>
        <v>0</v>
      </c>
      <c r="K102" s="53">
        <f t="shared" si="3"/>
        <v>0</v>
      </c>
      <c r="L102" s="28" t="str">
        <f>VLOOKUP(B102,CLA_Berekeningen!B:X,23,0)</f>
        <v>0</v>
      </c>
      <c r="M102" s="4"/>
      <c r="N102" s="55" t="e">
        <f t="shared" si="4"/>
        <v>#N/A</v>
      </c>
      <c r="O102" s="55" t="e">
        <f t="shared" si="5"/>
        <v>#N/A</v>
      </c>
      <c r="P102" s="4" t="e">
        <f>_xlfn.CONCAT("Beste ",C102,". Je hebt een CLA balans van ",G102," CLA eyecons en een",CLA_Gegevens!$C$3," eyeventure balans van ",H102," eyecons. Je hebt €",J102," rente verdiend op een CLA investering van €",I102,". Dat brengt de totaalwaarde naar €",K102," te converteren. Dit is berekend als ",L102," ",CLA_Gegevens!$C$3," eyeventure eyecons te transfereren bij een waardering van €",CLA_Gegevens!$C$29,". Je nieuwe balans is daarmee ",N102, " ",CLA_Gegevens!$C$3," eyeventure eyecons")</f>
        <v>#N/A</v>
      </c>
    </row>
    <row r="103" spans="2:16" x14ac:dyDescent="0.55000000000000004">
      <c r="B103" s="4">
        <f>CLA_Accounts!$B101</f>
        <v>0</v>
      </c>
      <c r="C103" s="4" t="e">
        <f>VLOOKUP($B103,VENTURE_Accounts!B:K,9,FALSE)</f>
        <v>#N/A</v>
      </c>
      <c r="D103" s="4" t="e">
        <f>VLOOKUP(B103,CLA_Accounts!B:E,4,0)</f>
        <v>#N/A</v>
      </c>
      <c r="E103" s="4" t="e">
        <f>VLOOKUP($B103,VENTURE_Accounts!B:E,4,FALSE)</f>
        <v>#N/A</v>
      </c>
      <c r="F103" s="4" t="e">
        <f>VLOOKUP($B103,VENTURE_Accounts!B:E,2,FALSE)</f>
        <v>#N/A</v>
      </c>
      <c r="G103" s="4" t="e">
        <f>VLOOKUP(B103,CLA_Accounts!B:K,5,0)</f>
        <v>#N/A</v>
      </c>
      <c r="H103" s="28" t="e">
        <f>VLOOKUP($B103,VENTURE_Accounts!B:K,5,FALSE)</f>
        <v>#N/A</v>
      </c>
      <c r="I103" s="53">
        <f>VLOOKUP(B103,CLA_Berekeningen!B$6:X$191,5,FALSE)</f>
        <v>0</v>
      </c>
      <c r="J103" s="51">
        <f>VLOOKUP(B103,CLA_Berekeningen!B$6:X$191,20,FALSE)</f>
        <v>0</v>
      </c>
      <c r="K103" s="53">
        <f t="shared" si="3"/>
        <v>0</v>
      </c>
      <c r="L103" s="28" t="str">
        <f>VLOOKUP(B103,CLA_Berekeningen!B:X,23,0)</f>
        <v>0</v>
      </c>
      <c r="M103" s="4"/>
      <c r="N103" s="55" t="e">
        <f t="shared" si="4"/>
        <v>#N/A</v>
      </c>
      <c r="O103" s="55" t="e">
        <f t="shared" si="5"/>
        <v>#N/A</v>
      </c>
      <c r="P103" s="4" t="e">
        <f>_xlfn.CONCAT("Beste ",C103,". Je hebt een CLA balans van ",G103," CLA eyecons en een",CLA_Gegevens!$C$3," eyeventure balans van ",H103," eyecons. Je hebt €",J103," rente verdiend op een CLA investering van €",I103,". Dat brengt de totaalwaarde naar €",K103," te converteren. Dit is berekend als ",L103," ",CLA_Gegevens!$C$3," eyeventure eyecons te transfereren bij een waardering van €",CLA_Gegevens!$C$29,". Je nieuwe balans is daarmee ",N103, " ",CLA_Gegevens!$C$3," eyeventure eyecons")</f>
        <v>#N/A</v>
      </c>
    </row>
    <row r="104" spans="2:16" x14ac:dyDescent="0.55000000000000004">
      <c r="B104" s="4">
        <f>CLA_Accounts!$B102</f>
        <v>0</v>
      </c>
      <c r="C104" s="4" t="e">
        <f>VLOOKUP($B104,VENTURE_Accounts!B:K,9,FALSE)</f>
        <v>#N/A</v>
      </c>
      <c r="D104" s="4" t="e">
        <f>VLOOKUP(B104,CLA_Accounts!B:E,4,0)</f>
        <v>#N/A</v>
      </c>
      <c r="E104" s="4" t="e">
        <f>VLOOKUP($B104,VENTURE_Accounts!B:E,4,FALSE)</f>
        <v>#N/A</v>
      </c>
      <c r="F104" s="4" t="e">
        <f>VLOOKUP($B104,VENTURE_Accounts!B:E,2,FALSE)</f>
        <v>#N/A</v>
      </c>
      <c r="G104" s="4" t="e">
        <f>VLOOKUP(B104,CLA_Accounts!B:K,5,0)</f>
        <v>#N/A</v>
      </c>
      <c r="H104" s="28" t="e">
        <f>VLOOKUP($B104,VENTURE_Accounts!B:K,5,FALSE)</f>
        <v>#N/A</v>
      </c>
      <c r="I104" s="53">
        <f>VLOOKUP(B104,CLA_Berekeningen!B$6:X$191,5,FALSE)</f>
        <v>0</v>
      </c>
      <c r="J104" s="51">
        <f>VLOOKUP(B104,CLA_Berekeningen!B$6:X$191,20,FALSE)</f>
        <v>0</v>
      </c>
      <c r="K104" s="53">
        <f t="shared" si="3"/>
        <v>0</v>
      </c>
      <c r="L104" s="28" t="str">
        <f>VLOOKUP(B104,CLA_Berekeningen!B:X,23,0)</f>
        <v>0</v>
      </c>
      <c r="M104" s="4"/>
      <c r="N104" s="55" t="e">
        <f t="shared" si="4"/>
        <v>#N/A</v>
      </c>
      <c r="O104" s="55" t="e">
        <f t="shared" si="5"/>
        <v>#N/A</v>
      </c>
      <c r="P104" s="4" t="e">
        <f>_xlfn.CONCAT("Beste ",C104,". Je hebt een CLA balans van ",G104," CLA eyecons en een",CLA_Gegevens!$C$3," eyeventure balans van ",H104," eyecons. Je hebt €",J104," rente verdiend op een CLA investering van €",I104,". Dat brengt de totaalwaarde naar €",K104," te converteren. Dit is berekend als ",L104," ",CLA_Gegevens!$C$3," eyeventure eyecons te transfereren bij een waardering van €",CLA_Gegevens!$C$29,". Je nieuwe balans is daarmee ",N104, " ",CLA_Gegevens!$C$3," eyeventure eyecons")</f>
        <v>#N/A</v>
      </c>
    </row>
    <row r="105" spans="2:16" x14ac:dyDescent="0.55000000000000004">
      <c r="B105" s="4">
        <f>CLA_Accounts!$B103</f>
        <v>0</v>
      </c>
      <c r="C105" s="4" t="e">
        <f>VLOOKUP($B105,VENTURE_Accounts!B:K,9,FALSE)</f>
        <v>#N/A</v>
      </c>
      <c r="D105" s="4" t="e">
        <f>VLOOKUP(B105,CLA_Accounts!B:E,4,0)</f>
        <v>#N/A</v>
      </c>
      <c r="E105" s="4" t="e">
        <f>VLOOKUP($B105,VENTURE_Accounts!B:E,4,FALSE)</f>
        <v>#N/A</v>
      </c>
      <c r="F105" s="4" t="e">
        <f>VLOOKUP($B105,VENTURE_Accounts!B:E,2,FALSE)</f>
        <v>#N/A</v>
      </c>
      <c r="G105" s="4" t="e">
        <f>VLOOKUP(B105,CLA_Accounts!B:K,5,0)</f>
        <v>#N/A</v>
      </c>
      <c r="H105" s="28" t="e">
        <f>VLOOKUP($B105,VENTURE_Accounts!B:K,5,FALSE)</f>
        <v>#N/A</v>
      </c>
      <c r="I105" s="53">
        <f>VLOOKUP(B105,CLA_Berekeningen!B$6:X$191,5,FALSE)</f>
        <v>0</v>
      </c>
      <c r="J105" s="51">
        <f>VLOOKUP(B105,CLA_Berekeningen!B$6:X$191,20,FALSE)</f>
        <v>0</v>
      </c>
      <c r="K105" s="53">
        <f t="shared" si="3"/>
        <v>0</v>
      </c>
      <c r="L105" s="28" t="str">
        <f>VLOOKUP(B105,CLA_Berekeningen!B:X,23,0)</f>
        <v>0</v>
      </c>
      <c r="M105" s="4"/>
      <c r="N105" s="55" t="e">
        <f t="shared" si="4"/>
        <v>#N/A</v>
      </c>
      <c r="O105" s="55" t="e">
        <f t="shared" si="5"/>
        <v>#N/A</v>
      </c>
      <c r="P105" s="4" t="e">
        <f>_xlfn.CONCAT("Beste ",C105,". Je hebt een CLA balans van ",G105," CLA eyecons en een",CLA_Gegevens!$C$3," eyeventure balans van ",H105," eyecons. Je hebt €",J105," rente verdiend op een CLA investering van €",I105,". Dat brengt de totaalwaarde naar €",K105," te converteren. Dit is berekend als ",L105," ",CLA_Gegevens!$C$3," eyeventure eyecons te transfereren bij een waardering van €",CLA_Gegevens!$C$29,". Je nieuwe balans is daarmee ",N105, " ",CLA_Gegevens!$C$3," eyeventure eyecons")</f>
        <v>#N/A</v>
      </c>
    </row>
    <row r="106" spans="2:16" x14ac:dyDescent="0.55000000000000004">
      <c r="B106" s="4">
        <f>CLA_Accounts!$B104</f>
        <v>0</v>
      </c>
      <c r="C106" s="4" t="e">
        <f>VLOOKUP($B106,VENTURE_Accounts!B:K,9,FALSE)</f>
        <v>#N/A</v>
      </c>
      <c r="D106" s="4" t="e">
        <f>VLOOKUP(B106,CLA_Accounts!B:E,4,0)</f>
        <v>#N/A</v>
      </c>
      <c r="E106" s="4" t="e">
        <f>VLOOKUP($B106,VENTURE_Accounts!B:E,4,FALSE)</f>
        <v>#N/A</v>
      </c>
      <c r="F106" s="4" t="e">
        <f>VLOOKUP($B106,VENTURE_Accounts!B:E,2,FALSE)</f>
        <v>#N/A</v>
      </c>
      <c r="G106" s="4" t="e">
        <f>VLOOKUP(B106,CLA_Accounts!B:K,5,0)</f>
        <v>#N/A</v>
      </c>
      <c r="H106" s="28" t="e">
        <f>VLOOKUP($B106,VENTURE_Accounts!B:K,5,FALSE)</f>
        <v>#N/A</v>
      </c>
      <c r="I106" s="53">
        <f>VLOOKUP(B106,CLA_Berekeningen!B$6:X$191,5,FALSE)</f>
        <v>0</v>
      </c>
      <c r="J106" s="51">
        <f>VLOOKUP(B106,CLA_Berekeningen!B$6:X$191,20,FALSE)</f>
        <v>0</v>
      </c>
      <c r="K106" s="53">
        <f t="shared" si="3"/>
        <v>0</v>
      </c>
      <c r="L106" s="28" t="str">
        <f>VLOOKUP(B106,CLA_Berekeningen!B:X,23,0)</f>
        <v>0</v>
      </c>
      <c r="M106" s="4"/>
      <c r="N106" s="55" t="e">
        <f t="shared" si="4"/>
        <v>#N/A</v>
      </c>
      <c r="O106" s="55" t="e">
        <f t="shared" si="5"/>
        <v>#N/A</v>
      </c>
      <c r="P106" s="4" t="e">
        <f>_xlfn.CONCAT("Beste ",C106,". Je hebt een CLA balans van ",G106," CLA eyecons en een",CLA_Gegevens!$C$3," eyeventure balans van ",H106," eyecons. Je hebt €",J106," rente verdiend op een CLA investering van €",I106,". Dat brengt de totaalwaarde naar €",K106," te converteren. Dit is berekend als ",L106," ",CLA_Gegevens!$C$3," eyeventure eyecons te transfereren bij een waardering van €",CLA_Gegevens!$C$29,". Je nieuwe balans is daarmee ",N106, " ",CLA_Gegevens!$C$3," eyeventure eyecons")</f>
        <v>#N/A</v>
      </c>
    </row>
    <row r="107" spans="2:16" x14ac:dyDescent="0.55000000000000004">
      <c r="B107" s="4">
        <f>CLA_Accounts!$B105</f>
        <v>0</v>
      </c>
      <c r="C107" s="4" t="e">
        <f>VLOOKUP($B107,VENTURE_Accounts!B:K,9,FALSE)</f>
        <v>#N/A</v>
      </c>
      <c r="D107" s="4" t="e">
        <f>VLOOKUP(B107,CLA_Accounts!B:E,4,0)</f>
        <v>#N/A</v>
      </c>
      <c r="E107" s="4" t="e">
        <f>VLOOKUP($B107,VENTURE_Accounts!B:E,4,FALSE)</f>
        <v>#N/A</v>
      </c>
      <c r="F107" s="4" t="e">
        <f>VLOOKUP($B107,VENTURE_Accounts!B:E,2,FALSE)</f>
        <v>#N/A</v>
      </c>
      <c r="G107" s="4" t="e">
        <f>VLOOKUP(B107,CLA_Accounts!B:K,5,0)</f>
        <v>#N/A</v>
      </c>
      <c r="H107" s="28" t="e">
        <f>VLOOKUP($B107,VENTURE_Accounts!B:K,5,FALSE)</f>
        <v>#N/A</v>
      </c>
      <c r="I107" s="53">
        <f>VLOOKUP(B107,CLA_Berekeningen!B$6:X$191,5,FALSE)</f>
        <v>0</v>
      </c>
      <c r="J107" s="51">
        <f>VLOOKUP(B107,CLA_Berekeningen!B$6:X$191,20,FALSE)</f>
        <v>0</v>
      </c>
      <c r="K107" s="53">
        <f t="shared" si="3"/>
        <v>0</v>
      </c>
      <c r="L107" s="28" t="str">
        <f>VLOOKUP(B107,CLA_Berekeningen!B:X,23,0)</f>
        <v>0</v>
      </c>
      <c r="M107" s="4"/>
      <c r="N107" s="55" t="e">
        <f t="shared" si="4"/>
        <v>#N/A</v>
      </c>
      <c r="O107" s="55" t="e">
        <f t="shared" si="5"/>
        <v>#N/A</v>
      </c>
      <c r="P107" s="4" t="e">
        <f>_xlfn.CONCAT("Beste ",C107,". Je hebt een CLA balans van ",G107," CLA eyecons en een",CLA_Gegevens!$C$3," eyeventure balans van ",H107," eyecons. Je hebt €",J107," rente verdiend op een CLA investering van €",I107,". Dat brengt de totaalwaarde naar €",K107," te converteren. Dit is berekend als ",L107," ",CLA_Gegevens!$C$3," eyeventure eyecons te transfereren bij een waardering van €",CLA_Gegevens!$C$29,". Je nieuwe balans is daarmee ",N107, " ",CLA_Gegevens!$C$3," eyeventure eyecons")</f>
        <v>#N/A</v>
      </c>
    </row>
    <row r="108" spans="2:16" x14ac:dyDescent="0.55000000000000004">
      <c r="B108" s="4">
        <f>CLA_Accounts!$B106</f>
        <v>0</v>
      </c>
      <c r="C108" s="4" t="e">
        <f>VLOOKUP($B108,VENTURE_Accounts!B:K,9,FALSE)</f>
        <v>#N/A</v>
      </c>
      <c r="D108" s="4" t="e">
        <f>VLOOKUP(B108,CLA_Accounts!B:E,4,0)</f>
        <v>#N/A</v>
      </c>
      <c r="E108" s="4" t="e">
        <f>VLOOKUP($B108,VENTURE_Accounts!B:E,4,FALSE)</f>
        <v>#N/A</v>
      </c>
      <c r="F108" s="4" t="e">
        <f>VLOOKUP($B108,VENTURE_Accounts!B:E,2,FALSE)</f>
        <v>#N/A</v>
      </c>
      <c r="G108" s="4" t="e">
        <f>VLOOKUP(B108,CLA_Accounts!B:K,5,0)</f>
        <v>#N/A</v>
      </c>
      <c r="H108" s="28" t="e">
        <f>VLOOKUP($B108,VENTURE_Accounts!B:K,5,FALSE)</f>
        <v>#N/A</v>
      </c>
      <c r="I108" s="53">
        <f>VLOOKUP(B108,CLA_Berekeningen!B$6:X$191,5,FALSE)</f>
        <v>0</v>
      </c>
      <c r="J108" s="51">
        <f>VLOOKUP(B108,CLA_Berekeningen!B$6:X$191,20,FALSE)</f>
        <v>0</v>
      </c>
      <c r="K108" s="53">
        <f t="shared" si="3"/>
        <v>0</v>
      </c>
      <c r="L108" s="28" t="str">
        <f>VLOOKUP(B108,CLA_Berekeningen!B:X,23,0)</f>
        <v>0</v>
      </c>
      <c r="M108" s="4"/>
      <c r="N108" s="55" t="e">
        <f t="shared" si="4"/>
        <v>#N/A</v>
      </c>
      <c r="O108" s="55" t="e">
        <f t="shared" si="5"/>
        <v>#N/A</v>
      </c>
      <c r="P108" s="4" t="e">
        <f>_xlfn.CONCAT("Beste ",C108,". Je hebt een CLA balans van ",G108," CLA eyecons en een",CLA_Gegevens!$C$3," eyeventure balans van ",H108," eyecons. Je hebt €",J108," rente verdiend op een CLA investering van €",I108,". Dat brengt de totaalwaarde naar €",K108," te converteren. Dit is berekend als ",L108," ",CLA_Gegevens!$C$3," eyeventure eyecons te transfereren bij een waardering van €",CLA_Gegevens!$C$29,". Je nieuwe balans is daarmee ",N108, " ",CLA_Gegevens!$C$3," eyeventure eyecons")</f>
        <v>#N/A</v>
      </c>
    </row>
    <row r="109" spans="2:16" x14ac:dyDescent="0.55000000000000004">
      <c r="B109" s="4">
        <f>CLA_Accounts!$B107</f>
        <v>0</v>
      </c>
      <c r="C109" s="4" t="e">
        <f>VLOOKUP($B109,VENTURE_Accounts!B:K,9,FALSE)</f>
        <v>#N/A</v>
      </c>
      <c r="D109" s="4" t="e">
        <f>VLOOKUP(B109,CLA_Accounts!B:E,4,0)</f>
        <v>#N/A</v>
      </c>
      <c r="E109" s="4" t="e">
        <f>VLOOKUP($B109,VENTURE_Accounts!B:E,4,FALSE)</f>
        <v>#N/A</v>
      </c>
      <c r="F109" s="4" t="e">
        <f>VLOOKUP($B109,VENTURE_Accounts!B:E,2,FALSE)</f>
        <v>#N/A</v>
      </c>
      <c r="G109" s="4" t="e">
        <f>VLOOKUP(B109,CLA_Accounts!B:K,5,0)</f>
        <v>#N/A</v>
      </c>
      <c r="H109" s="28" t="e">
        <f>VLOOKUP($B109,VENTURE_Accounts!B:K,5,FALSE)</f>
        <v>#N/A</v>
      </c>
      <c r="I109" s="53">
        <f>VLOOKUP(B109,CLA_Berekeningen!B$6:X$191,5,FALSE)</f>
        <v>0</v>
      </c>
      <c r="J109" s="51">
        <f>VLOOKUP(B109,CLA_Berekeningen!B$6:X$191,20,FALSE)</f>
        <v>0</v>
      </c>
      <c r="K109" s="53">
        <f t="shared" si="3"/>
        <v>0</v>
      </c>
      <c r="L109" s="28" t="str">
        <f>VLOOKUP(B109,CLA_Berekeningen!B:X,23,0)</f>
        <v>0</v>
      </c>
      <c r="M109" s="4"/>
      <c r="N109" s="55" t="e">
        <f t="shared" si="4"/>
        <v>#N/A</v>
      </c>
      <c r="O109" s="55" t="e">
        <f t="shared" si="5"/>
        <v>#N/A</v>
      </c>
      <c r="P109" s="4" t="e">
        <f>_xlfn.CONCAT("Beste ",C109,". Je hebt een CLA balans van ",G109," CLA eyecons en een",CLA_Gegevens!$C$3," eyeventure balans van ",H109," eyecons. Je hebt €",J109," rente verdiend op een CLA investering van €",I109,". Dat brengt de totaalwaarde naar €",K109," te converteren. Dit is berekend als ",L109," ",CLA_Gegevens!$C$3," eyeventure eyecons te transfereren bij een waardering van €",CLA_Gegevens!$C$29,". Je nieuwe balans is daarmee ",N109, " ",CLA_Gegevens!$C$3," eyeventure eyecons")</f>
        <v>#N/A</v>
      </c>
    </row>
    <row r="110" spans="2:16" x14ac:dyDescent="0.55000000000000004">
      <c r="B110" s="4">
        <f>CLA_Accounts!$B108</f>
        <v>0</v>
      </c>
      <c r="C110" s="4" t="e">
        <f>VLOOKUP($B110,VENTURE_Accounts!B:K,9,FALSE)</f>
        <v>#N/A</v>
      </c>
      <c r="D110" s="4" t="e">
        <f>VLOOKUP(B110,CLA_Accounts!B:E,4,0)</f>
        <v>#N/A</v>
      </c>
      <c r="E110" s="4" t="e">
        <f>VLOOKUP($B110,VENTURE_Accounts!B:E,4,FALSE)</f>
        <v>#N/A</v>
      </c>
      <c r="F110" s="4" t="e">
        <f>VLOOKUP($B110,VENTURE_Accounts!B:E,2,FALSE)</f>
        <v>#N/A</v>
      </c>
      <c r="G110" s="4" t="e">
        <f>VLOOKUP(B110,CLA_Accounts!B:K,5,0)</f>
        <v>#N/A</v>
      </c>
      <c r="H110" s="28" t="e">
        <f>VLOOKUP($B110,VENTURE_Accounts!B:K,5,FALSE)</f>
        <v>#N/A</v>
      </c>
      <c r="I110" s="53">
        <f>VLOOKUP(B110,CLA_Berekeningen!B$6:X$191,5,FALSE)</f>
        <v>0</v>
      </c>
      <c r="J110" s="51">
        <f>VLOOKUP(B110,CLA_Berekeningen!B$6:X$191,20,FALSE)</f>
        <v>0</v>
      </c>
      <c r="K110" s="53">
        <f t="shared" si="3"/>
        <v>0</v>
      </c>
      <c r="L110" s="28" t="str">
        <f>VLOOKUP(B110,CLA_Berekeningen!B:X,23,0)</f>
        <v>0</v>
      </c>
      <c r="M110" s="4"/>
      <c r="N110" s="55" t="e">
        <f t="shared" si="4"/>
        <v>#N/A</v>
      </c>
      <c r="O110" s="55" t="e">
        <f t="shared" si="5"/>
        <v>#N/A</v>
      </c>
      <c r="P110" s="4" t="e">
        <f>_xlfn.CONCAT("Beste ",C110,". Je hebt een CLA balans van ",G110," CLA eyecons en een",CLA_Gegevens!$C$3," eyeventure balans van ",H110," eyecons. Je hebt €",J110," rente verdiend op een CLA investering van €",I110,". Dat brengt de totaalwaarde naar €",K110," te converteren. Dit is berekend als ",L110," ",CLA_Gegevens!$C$3," eyeventure eyecons te transfereren bij een waardering van €",CLA_Gegevens!$C$29,". Je nieuwe balans is daarmee ",N110, " ",CLA_Gegevens!$C$3," eyeventure eyecons")</f>
        <v>#N/A</v>
      </c>
    </row>
    <row r="111" spans="2:16" x14ac:dyDescent="0.55000000000000004">
      <c r="B111" s="4">
        <f>CLA_Accounts!$B109</f>
        <v>0</v>
      </c>
      <c r="C111" s="4" t="e">
        <f>VLOOKUP($B111,VENTURE_Accounts!B:K,9,FALSE)</f>
        <v>#N/A</v>
      </c>
      <c r="D111" s="4" t="e">
        <f>VLOOKUP(B111,CLA_Accounts!B:E,4,0)</f>
        <v>#N/A</v>
      </c>
      <c r="E111" s="4" t="e">
        <f>VLOOKUP($B111,VENTURE_Accounts!B:E,4,FALSE)</f>
        <v>#N/A</v>
      </c>
      <c r="F111" s="4" t="e">
        <f>VLOOKUP($B111,VENTURE_Accounts!B:E,2,FALSE)</f>
        <v>#N/A</v>
      </c>
      <c r="G111" s="4" t="e">
        <f>VLOOKUP(B111,CLA_Accounts!B:K,5,0)</f>
        <v>#N/A</v>
      </c>
      <c r="H111" s="28" t="e">
        <f>VLOOKUP($B111,VENTURE_Accounts!B:K,5,FALSE)</f>
        <v>#N/A</v>
      </c>
      <c r="I111" s="53">
        <f>VLOOKUP(B111,CLA_Berekeningen!B$6:X$191,5,FALSE)</f>
        <v>0</v>
      </c>
      <c r="J111" s="51">
        <f>VLOOKUP(B111,CLA_Berekeningen!B$6:X$191,20,FALSE)</f>
        <v>0</v>
      </c>
      <c r="K111" s="53">
        <f t="shared" si="3"/>
        <v>0</v>
      </c>
      <c r="L111" s="28" t="str">
        <f>VLOOKUP(B111,CLA_Berekeningen!B:X,23,0)</f>
        <v>0</v>
      </c>
      <c r="M111" s="4"/>
      <c r="N111" s="55" t="e">
        <f t="shared" si="4"/>
        <v>#N/A</v>
      </c>
      <c r="O111" s="55" t="e">
        <f t="shared" si="5"/>
        <v>#N/A</v>
      </c>
      <c r="P111" s="4" t="e">
        <f>_xlfn.CONCAT("Beste ",C111,". Je hebt een CLA balans van ",G111," CLA eyecons en een",CLA_Gegevens!$C$3," eyeventure balans van ",H111," eyecons. Je hebt €",J111," rente verdiend op een CLA investering van €",I111,". Dat brengt de totaalwaarde naar €",K111," te converteren. Dit is berekend als ",L111," ",CLA_Gegevens!$C$3," eyeventure eyecons te transfereren bij een waardering van €",CLA_Gegevens!$C$29,". Je nieuwe balans is daarmee ",N111, " ",CLA_Gegevens!$C$3," eyeventure eyecons")</f>
        <v>#N/A</v>
      </c>
    </row>
    <row r="112" spans="2:16" x14ac:dyDescent="0.55000000000000004">
      <c r="B112" s="4">
        <f>CLA_Accounts!$B110</f>
        <v>0</v>
      </c>
      <c r="C112" s="4" t="e">
        <f>VLOOKUP($B112,VENTURE_Accounts!B:K,9,FALSE)</f>
        <v>#N/A</v>
      </c>
      <c r="D112" s="4" t="e">
        <f>VLOOKUP(B112,CLA_Accounts!B:E,4,0)</f>
        <v>#N/A</v>
      </c>
      <c r="E112" s="4" t="e">
        <f>VLOOKUP($B112,VENTURE_Accounts!B:E,4,FALSE)</f>
        <v>#N/A</v>
      </c>
      <c r="F112" s="4" t="e">
        <f>VLOOKUP($B112,VENTURE_Accounts!B:E,2,FALSE)</f>
        <v>#N/A</v>
      </c>
      <c r="G112" s="4" t="e">
        <f>VLOOKUP(B112,CLA_Accounts!B:K,5,0)</f>
        <v>#N/A</v>
      </c>
      <c r="H112" s="28" t="e">
        <f>VLOOKUP($B112,VENTURE_Accounts!B:K,5,FALSE)</f>
        <v>#N/A</v>
      </c>
      <c r="I112" s="53">
        <f>VLOOKUP(B112,CLA_Berekeningen!B$6:X$191,5,FALSE)</f>
        <v>0</v>
      </c>
      <c r="J112" s="51">
        <f>VLOOKUP(B112,CLA_Berekeningen!B$6:X$191,20,FALSE)</f>
        <v>0</v>
      </c>
      <c r="K112" s="53">
        <f t="shared" si="3"/>
        <v>0</v>
      </c>
      <c r="L112" s="28" t="str">
        <f>VLOOKUP(B112,CLA_Berekeningen!B:X,23,0)</f>
        <v>0</v>
      </c>
      <c r="M112" s="4"/>
      <c r="N112" s="55" t="e">
        <f t="shared" si="4"/>
        <v>#N/A</v>
      </c>
      <c r="O112" s="55" t="e">
        <f t="shared" si="5"/>
        <v>#N/A</v>
      </c>
      <c r="P112" s="4" t="e">
        <f>_xlfn.CONCAT("Beste ",C112,". Je hebt een CLA balans van ",G112," CLA eyecons en een",CLA_Gegevens!$C$3," eyeventure balans van ",H112," eyecons. Je hebt €",J112," rente verdiend op een CLA investering van €",I112,". Dat brengt de totaalwaarde naar €",K112," te converteren. Dit is berekend als ",L112," ",CLA_Gegevens!$C$3," eyeventure eyecons te transfereren bij een waardering van €",CLA_Gegevens!$C$29,". Je nieuwe balans is daarmee ",N112, " ",CLA_Gegevens!$C$3," eyeventure eyecons")</f>
        <v>#N/A</v>
      </c>
    </row>
    <row r="113" spans="2:16" x14ac:dyDescent="0.55000000000000004">
      <c r="B113" s="4">
        <f>CLA_Accounts!$B111</f>
        <v>0</v>
      </c>
      <c r="C113" s="4" t="e">
        <f>VLOOKUP($B113,VENTURE_Accounts!B:K,9,FALSE)</f>
        <v>#N/A</v>
      </c>
      <c r="D113" s="4" t="e">
        <f>VLOOKUP(B113,CLA_Accounts!B:E,4,0)</f>
        <v>#N/A</v>
      </c>
      <c r="E113" s="4" t="e">
        <f>VLOOKUP($B113,VENTURE_Accounts!B:E,4,FALSE)</f>
        <v>#N/A</v>
      </c>
      <c r="F113" s="4" t="e">
        <f>VLOOKUP($B113,VENTURE_Accounts!B:E,2,FALSE)</f>
        <v>#N/A</v>
      </c>
      <c r="G113" s="4" t="e">
        <f>VLOOKUP(B113,CLA_Accounts!B:K,5,0)</f>
        <v>#N/A</v>
      </c>
      <c r="H113" s="28" t="e">
        <f>VLOOKUP($B113,VENTURE_Accounts!B:K,5,FALSE)</f>
        <v>#N/A</v>
      </c>
      <c r="I113" s="53">
        <f>VLOOKUP(B113,CLA_Berekeningen!B$6:X$191,5,FALSE)</f>
        <v>0</v>
      </c>
      <c r="J113" s="51">
        <f>VLOOKUP(B113,CLA_Berekeningen!B$6:X$191,20,FALSE)</f>
        <v>0</v>
      </c>
      <c r="K113" s="53">
        <f t="shared" si="3"/>
        <v>0</v>
      </c>
      <c r="L113" s="28" t="str">
        <f>VLOOKUP(B113,CLA_Berekeningen!B:X,23,0)</f>
        <v>0</v>
      </c>
      <c r="M113" s="4"/>
      <c r="N113" s="55" t="e">
        <f t="shared" si="4"/>
        <v>#N/A</v>
      </c>
      <c r="O113" s="55" t="e">
        <f t="shared" si="5"/>
        <v>#N/A</v>
      </c>
      <c r="P113" s="4" t="e">
        <f>_xlfn.CONCAT("Beste ",C113,". Je hebt een CLA balans van ",G113," CLA eyecons en een",CLA_Gegevens!$C$3," eyeventure balans van ",H113," eyecons. Je hebt €",J113," rente verdiend op een CLA investering van €",I113,". Dat brengt de totaalwaarde naar €",K113," te converteren. Dit is berekend als ",L113," ",CLA_Gegevens!$C$3," eyeventure eyecons te transfereren bij een waardering van €",CLA_Gegevens!$C$29,". Je nieuwe balans is daarmee ",N113, " ",CLA_Gegevens!$C$3," eyeventure eyecons")</f>
        <v>#N/A</v>
      </c>
    </row>
    <row r="114" spans="2:16" x14ac:dyDescent="0.55000000000000004">
      <c r="B114" s="4">
        <f>CLA_Accounts!$B112</f>
        <v>0</v>
      </c>
      <c r="C114" s="4" t="e">
        <f>VLOOKUP($B114,VENTURE_Accounts!B:K,9,FALSE)</f>
        <v>#N/A</v>
      </c>
      <c r="D114" s="4" t="e">
        <f>VLOOKUP(B114,CLA_Accounts!B:E,4,0)</f>
        <v>#N/A</v>
      </c>
      <c r="E114" s="4" t="e">
        <f>VLOOKUP($B114,VENTURE_Accounts!B:E,4,FALSE)</f>
        <v>#N/A</v>
      </c>
      <c r="F114" s="4" t="e">
        <f>VLOOKUP($B114,VENTURE_Accounts!B:E,2,FALSE)</f>
        <v>#N/A</v>
      </c>
      <c r="G114" s="4" t="e">
        <f>VLOOKUP(B114,CLA_Accounts!B:K,5,0)</f>
        <v>#N/A</v>
      </c>
      <c r="H114" s="28" t="e">
        <f>VLOOKUP($B114,VENTURE_Accounts!B:K,5,FALSE)</f>
        <v>#N/A</v>
      </c>
      <c r="I114" s="53">
        <f>VLOOKUP(B114,CLA_Berekeningen!B$6:X$191,5,FALSE)</f>
        <v>0</v>
      </c>
      <c r="J114" s="51">
        <f>VLOOKUP(B114,CLA_Berekeningen!B$6:X$191,20,FALSE)</f>
        <v>0</v>
      </c>
      <c r="K114" s="53">
        <f t="shared" si="3"/>
        <v>0</v>
      </c>
      <c r="L114" s="28" t="str">
        <f>VLOOKUP(B114,CLA_Berekeningen!B:X,23,0)</f>
        <v>0</v>
      </c>
      <c r="M114" s="4"/>
      <c r="N114" s="55" t="e">
        <f t="shared" si="4"/>
        <v>#N/A</v>
      </c>
      <c r="O114" s="55" t="e">
        <f t="shared" si="5"/>
        <v>#N/A</v>
      </c>
      <c r="P114" s="4" t="e">
        <f>_xlfn.CONCAT("Beste ",C114,". Je hebt een CLA balans van ",G114," CLA eyecons en een",CLA_Gegevens!$C$3," eyeventure balans van ",H114," eyecons. Je hebt €",J114," rente verdiend op een CLA investering van €",I114,". Dat brengt de totaalwaarde naar €",K114," te converteren. Dit is berekend als ",L114," ",CLA_Gegevens!$C$3," eyeventure eyecons te transfereren bij een waardering van €",CLA_Gegevens!$C$29,". Je nieuwe balans is daarmee ",N114, " ",CLA_Gegevens!$C$3," eyeventure eyecons")</f>
        <v>#N/A</v>
      </c>
    </row>
    <row r="115" spans="2:16" x14ac:dyDescent="0.55000000000000004">
      <c r="B115" s="4">
        <f>CLA_Accounts!$B113</f>
        <v>0</v>
      </c>
      <c r="C115" s="4" t="e">
        <f>VLOOKUP($B115,VENTURE_Accounts!B:K,9,FALSE)</f>
        <v>#N/A</v>
      </c>
      <c r="D115" s="4" t="e">
        <f>VLOOKUP(B115,CLA_Accounts!B:E,4,0)</f>
        <v>#N/A</v>
      </c>
      <c r="E115" s="4" t="e">
        <f>VLOOKUP($B115,VENTURE_Accounts!B:E,4,FALSE)</f>
        <v>#N/A</v>
      </c>
      <c r="F115" s="4" t="e">
        <f>VLOOKUP($B115,VENTURE_Accounts!B:E,2,FALSE)</f>
        <v>#N/A</v>
      </c>
      <c r="G115" s="4" t="e">
        <f>VLOOKUP(B115,CLA_Accounts!B:K,5,0)</f>
        <v>#N/A</v>
      </c>
      <c r="H115" s="28" t="e">
        <f>VLOOKUP($B115,VENTURE_Accounts!B:K,5,FALSE)</f>
        <v>#N/A</v>
      </c>
      <c r="I115" s="53">
        <f>VLOOKUP(B115,CLA_Berekeningen!B$6:X$191,5,FALSE)</f>
        <v>0</v>
      </c>
      <c r="J115" s="51">
        <f>VLOOKUP(B115,CLA_Berekeningen!B$6:X$191,20,FALSE)</f>
        <v>0</v>
      </c>
      <c r="K115" s="53">
        <f t="shared" si="3"/>
        <v>0</v>
      </c>
      <c r="L115" s="28" t="str">
        <f>VLOOKUP(B115,CLA_Berekeningen!B:X,23,0)</f>
        <v>0</v>
      </c>
      <c r="M115" s="4"/>
      <c r="N115" s="55" t="e">
        <f t="shared" si="4"/>
        <v>#N/A</v>
      </c>
      <c r="O115" s="55" t="e">
        <f t="shared" si="5"/>
        <v>#N/A</v>
      </c>
      <c r="P115" s="4" t="e">
        <f>_xlfn.CONCAT("Beste ",C115,". Je hebt een CLA balans van ",G115," CLA eyecons en een",CLA_Gegevens!$C$3," eyeventure balans van ",H115," eyecons. Je hebt €",J115," rente verdiend op een CLA investering van €",I115,". Dat brengt de totaalwaarde naar €",K115," te converteren. Dit is berekend als ",L115," ",CLA_Gegevens!$C$3," eyeventure eyecons te transfereren bij een waardering van €",CLA_Gegevens!$C$29,". Je nieuwe balans is daarmee ",N115, " ",CLA_Gegevens!$C$3," eyeventure eyecons")</f>
        <v>#N/A</v>
      </c>
    </row>
    <row r="116" spans="2:16" x14ac:dyDescent="0.55000000000000004">
      <c r="B116" s="4">
        <f>CLA_Accounts!$B114</f>
        <v>0</v>
      </c>
      <c r="C116" s="4" t="e">
        <f>VLOOKUP($B116,VENTURE_Accounts!B:K,9,FALSE)</f>
        <v>#N/A</v>
      </c>
      <c r="D116" s="4" t="e">
        <f>VLOOKUP(B116,CLA_Accounts!B:E,4,0)</f>
        <v>#N/A</v>
      </c>
      <c r="E116" s="4" t="e">
        <f>VLOOKUP($B116,VENTURE_Accounts!B:E,4,FALSE)</f>
        <v>#N/A</v>
      </c>
      <c r="F116" s="4" t="e">
        <f>VLOOKUP($B116,VENTURE_Accounts!B:E,2,FALSE)</f>
        <v>#N/A</v>
      </c>
      <c r="G116" s="4" t="e">
        <f>VLOOKUP(B116,CLA_Accounts!B:K,5,0)</f>
        <v>#N/A</v>
      </c>
      <c r="H116" s="28" t="e">
        <f>VLOOKUP($B116,VENTURE_Accounts!B:K,5,FALSE)</f>
        <v>#N/A</v>
      </c>
      <c r="I116" s="53">
        <f>VLOOKUP(B116,CLA_Berekeningen!B$6:X$191,5,FALSE)</f>
        <v>0</v>
      </c>
      <c r="J116" s="51">
        <f>VLOOKUP(B116,CLA_Berekeningen!B$6:X$191,20,FALSE)</f>
        <v>0</v>
      </c>
      <c r="K116" s="53">
        <f t="shared" si="3"/>
        <v>0</v>
      </c>
      <c r="L116" s="28" t="str">
        <f>VLOOKUP(B116,CLA_Berekeningen!B:X,23,0)</f>
        <v>0</v>
      </c>
      <c r="M116" s="4"/>
      <c r="N116" s="55" t="e">
        <f t="shared" si="4"/>
        <v>#N/A</v>
      </c>
      <c r="O116" s="55" t="e">
        <f t="shared" si="5"/>
        <v>#N/A</v>
      </c>
      <c r="P116" s="4" t="e">
        <f>_xlfn.CONCAT("Beste ",C116,". Je hebt een CLA balans van ",G116," CLA eyecons en een",CLA_Gegevens!$C$3," eyeventure balans van ",H116," eyecons. Je hebt €",J116," rente verdiend op een CLA investering van €",I116,". Dat brengt de totaalwaarde naar €",K116," te converteren. Dit is berekend als ",L116," ",CLA_Gegevens!$C$3," eyeventure eyecons te transfereren bij een waardering van €",CLA_Gegevens!$C$29,". Je nieuwe balans is daarmee ",N116, " ",CLA_Gegevens!$C$3," eyeventure eyecons")</f>
        <v>#N/A</v>
      </c>
    </row>
    <row r="117" spans="2:16" x14ac:dyDescent="0.55000000000000004">
      <c r="B117" s="4">
        <f>CLA_Accounts!$B115</f>
        <v>0</v>
      </c>
      <c r="C117" s="4" t="e">
        <f>VLOOKUP($B117,VENTURE_Accounts!B:K,9,FALSE)</f>
        <v>#N/A</v>
      </c>
      <c r="D117" s="4" t="e">
        <f>VLOOKUP(B117,CLA_Accounts!B:E,4,0)</f>
        <v>#N/A</v>
      </c>
      <c r="E117" s="4" t="e">
        <f>VLOOKUP($B117,VENTURE_Accounts!B:E,4,FALSE)</f>
        <v>#N/A</v>
      </c>
      <c r="F117" s="4" t="e">
        <f>VLOOKUP($B117,VENTURE_Accounts!B:E,2,FALSE)</f>
        <v>#N/A</v>
      </c>
      <c r="G117" s="4" t="e">
        <f>VLOOKUP(B117,CLA_Accounts!B:K,5,0)</f>
        <v>#N/A</v>
      </c>
      <c r="H117" s="28" t="e">
        <f>VLOOKUP($B117,VENTURE_Accounts!B:K,5,FALSE)</f>
        <v>#N/A</v>
      </c>
      <c r="I117" s="53">
        <f>VLOOKUP(B117,CLA_Berekeningen!B$6:X$191,5,FALSE)</f>
        <v>0</v>
      </c>
      <c r="J117" s="51">
        <f>VLOOKUP(B117,CLA_Berekeningen!B$6:X$191,20,FALSE)</f>
        <v>0</v>
      </c>
      <c r="K117" s="53">
        <f t="shared" si="3"/>
        <v>0</v>
      </c>
      <c r="L117" s="28" t="str">
        <f>VLOOKUP(B117,CLA_Berekeningen!B:X,23,0)</f>
        <v>0</v>
      </c>
      <c r="M117" s="4"/>
      <c r="N117" s="55" t="e">
        <f t="shared" si="4"/>
        <v>#N/A</v>
      </c>
      <c r="O117" s="55" t="e">
        <f t="shared" si="5"/>
        <v>#N/A</v>
      </c>
      <c r="P117" s="4" t="e">
        <f>_xlfn.CONCAT("Beste ",C117,". Je hebt een CLA balans van ",G117," CLA eyecons en een",CLA_Gegevens!$C$3," eyeventure balans van ",H117," eyecons. Je hebt €",J117," rente verdiend op een CLA investering van €",I117,". Dat brengt de totaalwaarde naar €",K117," te converteren. Dit is berekend als ",L117," ",CLA_Gegevens!$C$3," eyeventure eyecons te transfereren bij een waardering van €",CLA_Gegevens!$C$29,". Je nieuwe balans is daarmee ",N117, " ",CLA_Gegevens!$C$3," eyeventure eyecons")</f>
        <v>#N/A</v>
      </c>
    </row>
    <row r="118" spans="2:16" x14ac:dyDescent="0.55000000000000004">
      <c r="B118" s="4">
        <f>CLA_Accounts!$B116</f>
        <v>0</v>
      </c>
      <c r="C118" s="4" t="e">
        <f>VLOOKUP($B118,VENTURE_Accounts!B:K,9,FALSE)</f>
        <v>#N/A</v>
      </c>
      <c r="D118" s="4" t="e">
        <f>VLOOKUP(B118,CLA_Accounts!B:E,4,0)</f>
        <v>#N/A</v>
      </c>
      <c r="E118" s="4" t="e">
        <f>VLOOKUP($B118,VENTURE_Accounts!B:E,4,FALSE)</f>
        <v>#N/A</v>
      </c>
      <c r="F118" s="4" t="e">
        <f>VLOOKUP($B118,VENTURE_Accounts!B:E,2,FALSE)</f>
        <v>#N/A</v>
      </c>
      <c r="G118" s="4" t="e">
        <f>VLOOKUP(B118,CLA_Accounts!B:K,5,0)</f>
        <v>#N/A</v>
      </c>
      <c r="H118" s="28" t="e">
        <f>VLOOKUP($B118,VENTURE_Accounts!B:K,5,FALSE)</f>
        <v>#N/A</v>
      </c>
      <c r="I118" s="53">
        <f>VLOOKUP(B118,CLA_Berekeningen!B$6:X$191,5,FALSE)</f>
        <v>0</v>
      </c>
      <c r="J118" s="51">
        <f>VLOOKUP(B118,CLA_Berekeningen!B$6:X$191,20,FALSE)</f>
        <v>0</v>
      </c>
      <c r="K118" s="53">
        <f t="shared" si="3"/>
        <v>0</v>
      </c>
      <c r="L118" s="28" t="str">
        <f>VLOOKUP(B118,CLA_Berekeningen!B:X,23,0)</f>
        <v>0</v>
      </c>
      <c r="M118" s="4"/>
      <c r="N118" s="55" t="e">
        <f t="shared" si="4"/>
        <v>#N/A</v>
      </c>
      <c r="O118" s="55" t="e">
        <f t="shared" si="5"/>
        <v>#N/A</v>
      </c>
      <c r="P118" s="4" t="e">
        <f>_xlfn.CONCAT("Beste ",C118,". Je hebt een CLA balans van ",G118," CLA eyecons en een",CLA_Gegevens!$C$3," eyeventure balans van ",H118," eyecons. Je hebt €",J118," rente verdiend op een CLA investering van €",I118,". Dat brengt de totaalwaarde naar €",K118," te converteren. Dit is berekend als ",L118," ",CLA_Gegevens!$C$3," eyeventure eyecons te transfereren bij een waardering van €",CLA_Gegevens!$C$29,". Je nieuwe balans is daarmee ",N118, " ",CLA_Gegevens!$C$3," eyeventure eyecons")</f>
        <v>#N/A</v>
      </c>
    </row>
    <row r="119" spans="2:16" x14ac:dyDescent="0.55000000000000004">
      <c r="B119" s="4">
        <f>CLA_Accounts!$B117</f>
        <v>0</v>
      </c>
      <c r="C119" s="4" t="e">
        <f>VLOOKUP($B119,VENTURE_Accounts!B:K,9,FALSE)</f>
        <v>#N/A</v>
      </c>
      <c r="D119" s="4" t="e">
        <f>VLOOKUP(B119,CLA_Accounts!B:E,4,0)</f>
        <v>#N/A</v>
      </c>
      <c r="E119" s="4" t="e">
        <f>VLOOKUP($B119,VENTURE_Accounts!B:E,4,FALSE)</f>
        <v>#N/A</v>
      </c>
      <c r="F119" s="4" t="e">
        <f>VLOOKUP($B119,VENTURE_Accounts!B:E,2,FALSE)</f>
        <v>#N/A</v>
      </c>
      <c r="G119" s="4" t="e">
        <f>VLOOKUP(B119,CLA_Accounts!B:K,5,0)</f>
        <v>#N/A</v>
      </c>
      <c r="H119" s="28" t="e">
        <f>VLOOKUP($B119,VENTURE_Accounts!B:K,5,FALSE)</f>
        <v>#N/A</v>
      </c>
      <c r="I119" s="53">
        <f>VLOOKUP(B119,CLA_Berekeningen!B$6:X$191,5,FALSE)</f>
        <v>0</v>
      </c>
      <c r="J119" s="51">
        <f>VLOOKUP(B119,CLA_Berekeningen!B$6:X$191,20,FALSE)</f>
        <v>0</v>
      </c>
      <c r="K119" s="53">
        <f t="shared" si="3"/>
        <v>0</v>
      </c>
      <c r="L119" s="28" t="str">
        <f>VLOOKUP(B119,CLA_Berekeningen!B:X,23,0)</f>
        <v>0</v>
      </c>
      <c r="M119" s="4"/>
      <c r="N119" s="55" t="e">
        <f t="shared" si="4"/>
        <v>#N/A</v>
      </c>
      <c r="O119" s="55" t="e">
        <f t="shared" si="5"/>
        <v>#N/A</v>
      </c>
      <c r="P119" s="4" t="e">
        <f>_xlfn.CONCAT("Beste ",C119,". Je hebt een CLA balans van ",G119," CLA eyecons en een",CLA_Gegevens!$C$3," eyeventure balans van ",H119," eyecons. Je hebt €",J119," rente verdiend op een CLA investering van €",I119,". Dat brengt de totaalwaarde naar €",K119," te converteren. Dit is berekend als ",L119," ",CLA_Gegevens!$C$3," eyeventure eyecons te transfereren bij een waardering van €",CLA_Gegevens!$C$29,". Je nieuwe balans is daarmee ",N119, " ",CLA_Gegevens!$C$3," eyeventure eyecons")</f>
        <v>#N/A</v>
      </c>
    </row>
    <row r="120" spans="2:16" x14ac:dyDescent="0.55000000000000004">
      <c r="B120" s="4">
        <f>CLA_Accounts!$B118</f>
        <v>0</v>
      </c>
      <c r="C120" s="4" t="e">
        <f>VLOOKUP($B120,VENTURE_Accounts!B:K,9,FALSE)</f>
        <v>#N/A</v>
      </c>
      <c r="D120" s="4" t="e">
        <f>VLOOKUP(B120,CLA_Accounts!B:E,4,0)</f>
        <v>#N/A</v>
      </c>
      <c r="E120" s="4" t="e">
        <f>VLOOKUP($B120,VENTURE_Accounts!B:E,4,FALSE)</f>
        <v>#N/A</v>
      </c>
      <c r="F120" s="4" t="e">
        <f>VLOOKUP($B120,VENTURE_Accounts!B:E,2,FALSE)</f>
        <v>#N/A</v>
      </c>
      <c r="G120" s="4" t="e">
        <f>VLOOKUP(B120,CLA_Accounts!B:K,5,0)</f>
        <v>#N/A</v>
      </c>
      <c r="H120" s="28" t="e">
        <f>VLOOKUP($B120,VENTURE_Accounts!B:K,5,FALSE)</f>
        <v>#N/A</v>
      </c>
      <c r="I120" s="53">
        <f>VLOOKUP(B120,CLA_Berekeningen!B$6:X$191,5,FALSE)</f>
        <v>0</v>
      </c>
      <c r="J120" s="51">
        <f>VLOOKUP(B120,CLA_Berekeningen!B$6:X$191,20,FALSE)</f>
        <v>0</v>
      </c>
      <c r="K120" s="53">
        <f t="shared" si="3"/>
        <v>0</v>
      </c>
      <c r="L120" s="28" t="str">
        <f>VLOOKUP(B120,CLA_Berekeningen!B:X,23,0)</f>
        <v>0</v>
      </c>
      <c r="M120" s="4"/>
      <c r="N120" s="55" t="e">
        <f t="shared" si="4"/>
        <v>#N/A</v>
      </c>
      <c r="O120" s="55" t="e">
        <f t="shared" si="5"/>
        <v>#N/A</v>
      </c>
      <c r="P120" s="4" t="e">
        <f>_xlfn.CONCAT("Beste ",C120,". Je hebt een CLA balans van ",G120," CLA eyecons en een",CLA_Gegevens!$C$3," eyeventure balans van ",H120," eyecons. Je hebt €",J120," rente verdiend op een CLA investering van €",I120,". Dat brengt de totaalwaarde naar €",K120," te converteren. Dit is berekend als ",L120," ",CLA_Gegevens!$C$3," eyeventure eyecons te transfereren bij een waardering van €",CLA_Gegevens!$C$29,". Je nieuwe balans is daarmee ",N120, " ",CLA_Gegevens!$C$3," eyeventure eyecons")</f>
        <v>#N/A</v>
      </c>
    </row>
    <row r="121" spans="2:16" x14ac:dyDescent="0.55000000000000004">
      <c r="B121" s="4">
        <f>CLA_Accounts!$B119</f>
        <v>0</v>
      </c>
      <c r="C121" s="4" t="e">
        <f>VLOOKUP($B121,VENTURE_Accounts!B:K,9,FALSE)</f>
        <v>#N/A</v>
      </c>
      <c r="D121" s="4" t="e">
        <f>VLOOKUP(B121,CLA_Accounts!B:E,4,0)</f>
        <v>#N/A</v>
      </c>
      <c r="E121" s="4" t="e">
        <f>VLOOKUP($B121,VENTURE_Accounts!B:E,4,FALSE)</f>
        <v>#N/A</v>
      </c>
      <c r="F121" s="4" t="e">
        <f>VLOOKUP($B121,VENTURE_Accounts!B:E,2,FALSE)</f>
        <v>#N/A</v>
      </c>
      <c r="G121" s="4" t="e">
        <f>VLOOKUP(B121,CLA_Accounts!B:K,5,0)</f>
        <v>#N/A</v>
      </c>
      <c r="H121" s="28" t="e">
        <f>VLOOKUP($B121,VENTURE_Accounts!B:K,5,FALSE)</f>
        <v>#N/A</v>
      </c>
      <c r="I121" s="53">
        <f>VLOOKUP(B121,CLA_Berekeningen!B$6:X$191,5,FALSE)</f>
        <v>0</v>
      </c>
      <c r="J121" s="51">
        <f>VLOOKUP(B121,CLA_Berekeningen!B$6:X$191,20,FALSE)</f>
        <v>0</v>
      </c>
      <c r="K121" s="53">
        <f t="shared" si="3"/>
        <v>0</v>
      </c>
      <c r="L121" s="28" t="str">
        <f>VLOOKUP(B121,CLA_Berekeningen!B:X,23,0)</f>
        <v>0</v>
      </c>
      <c r="M121" s="4"/>
      <c r="N121" s="55" t="e">
        <f t="shared" si="4"/>
        <v>#N/A</v>
      </c>
      <c r="O121" s="55" t="e">
        <f t="shared" si="5"/>
        <v>#N/A</v>
      </c>
      <c r="P121" s="4" t="e">
        <f>_xlfn.CONCAT("Beste ",C121,". Je hebt een CLA balans van ",G121," CLA eyecons en een",CLA_Gegevens!$C$3," eyeventure balans van ",H121," eyecons. Je hebt €",J121," rente verdiend op een CLA investering van €",I121,". Dat brengt de totaalwaarde naar €",K121," te converteren. Dit is berekend als ",L121," ",CLA_Gegevens!$C$3," eyeventure eyecons te transfereren bij een waardering van €",CLA_Gegevens!$C$29,". Je nieuwe balans is daarmee ",N121, " ",CLA_Gegevens!$C$3," eyeventure eyecons")</f>
        <v>#N/A</v>
      </c>
    </row>
    <row r="122" spans="2:16" x14ac:dyDescent="0.55000000000000004">
      <c r="B122" s="4">
        <f>CLA_Accounts!$B120</f>
        <v>0</v>
      </c>
      <c r="C122" s="4" t="e">
        <f>VLOOKUP($B122,VENTURE_Accounts!B:K,9,FALSE)</f>
        <v>#N/A</v>
      </c>
      <c r="D122" s="4" t="e">
        <f>VLOOKUP(B122,CLA_Accounts!B:E,4,0)</f>
        <v>#N/A</v>
      </c>
      <c r="E122" s="4" t="e">
        <f>VLOOKUP($B122,VENTURE_Accounts!B:E,4,FALSE)</f>
        <v>#N/A</v>
      </c>
      <c r="F122" s="4" t="e">
        <f>VLOOKUP($B122,VENTURE_Accounts!B:E,2,FALSE)</f>
        <v>#N/A</v>
      </c>
      <c r="G122" s="4" t="e">
        <f>VLOOKUP(B122,CLA_Accounts!B:K,5,0)</f>
        <v>#N/A</v>
      </c>
      <c r="H122" s="28" t="e">
        <f>VLOOKUP($B122,VENTURE_Accounts!B:K,5,FALSE)</f>
        <v>#N/A</v>
      </c>
      <c r="I122" s="53">
        <f>VLOOKUP(B122,CLA_Berekeningen!B$6:X$191,5,FALSE)</f>
        <v>0</v>
      </c>
      <c r="J122" s="51">
        <f>VLOOKUP(B122,CLA_Berekeningen!B$6:X$191,20,FALSE)</f>
        <v>0</v>
      </c>
      <c r="K122" s="53">
        <f t="shared" si="3"/>
        <v>0</v>
      </c>
      <c r="L122" s="28" t="str">
        <f>VLOOKUP(B122,CLA_Berekeningen!B:X,23,0)</f>
        <v>0</v>
      </c>
      <c r="M122" s="4"/>
      <c r="N122" s="55" t="e">
        <f t="shared" si="4"/>
        <v>#N/A</v>
      </c>
      <c r="O122" s="55" t="e">
        <f t="shared" si="5"/>
        <v>#N/A</v>
      </c>
      <c r="P122" s="4" t="e">
        <f>_xlfn.CONCAT("Beste ",C122,". Je hebt een CLA balans van ",G122," CLA eyecons en een",CLA_Gegevens!$C$3," eyeventure balans van ",H122," eyecons. Je hebt €",J122," rente verdiend op een CLA investering van €",I122,". Dat brengt de totaalwaarde naar €",K122," te converteren. Dit is berekend als ",L122," ",CLA_Gegevens!$C$3," eyeventure eyecons te transfereren bij een waardering van €",CLA_Gegevens!$C$29,". Je nieuwe balans is daarmee ",N122, " ",CLA_Gegevens!$C$3," eyeventure eyecons")</f>
        <v>#N/A</v>
      </c>
    </row>
    <row r="123" spans="2:16" x14ac:dyDescent="0.55000000000000004">
      <c r="B123" s="4">
        <f>CLA_Accounts!$B121</f>
        <v>0</v>
      </c>
      <c r="C123" s="4" t="e">
        <f>VLOOKUP($B123,VENTURE_Accounts!B:K,9,FALSE)</f>
        <v>#N/A</v>
      </c>
      <c r="D123" s="4" t="e">
        <f>VLOOKUP(B123,CLA_Accounts!B:E,4,0)</f>
        <v>#N/A</v>
      </c>
      <c r="E123" s="4" t="e">
        <f>VLOOKUP($B123,VENTURE_Accounts!B:E,4,FALSE)</f>
        <v>#N/A</v>
      </c>
      <c r="F123" s="4" t="e">
        <f>VLOOKUP($B123,VENTURE_Accounts!B:E,2,FALSE)</f>
        <v>#N/A</v>
      </c>
      <c r="G123" s="4" t="e">
        <f>VLOOKUP(B123,CLA_Accounts!B:K,5,0)</f>
        <v>#N/A</v>
      </c>
      <c r="H123" s="28" t="e">
        <f>VLOOKUP($B123,VENTURE_Accounts!B:K,5,FALSE)</f>
        <v>#N/A</v>
      </c>
      <c r="I123" s="53">
        <f>VLOOKUP(B123,CLA_Berekeningen!B$6:X$191,5,FALSE)</f>
        <v>0</v>
      </c>
      <c r="J123" s="51">
        <f>VLOOKUP(B123,CLA_Berekeningen!B$6:X$191,20,FALSE)</f>
        <v>0</v>
      </c>
      <c r="K123" s="53">
        <f t="shared" si="3"/>
        <v>0</v>
      </c>
      <c r="L123" s="28" t="str">
        <f>VLOOKUP(B123,CLA_Berekeningen!B:X,23,0)</f>
        <v>0</v>
      </c>
      <c r="M123" s="4"/>
      <c r="N123" s="55" t="e">
        <f t="shared" si="4"/>
        <v>#N/A</v>
      </c>
      <c r="O123" s="55" t="e">
        <f t="shared" si="5"/>
        <v>#N/A</v>
      </c>
      <c r="P123" s="4" t="e">
        <f>_xlfn.CONCAT("Beste ",C123,". Je hebt een CLA balans van ",G123," CLA eyecons en een",CLA_Gegevens!$C$3," eyeventure balans van ",H123," eyecons. Je hebt €",J123," rente verdiend op een CLA investering van €",I123,". Dat brengt de totaalwaarde naar €",K123," te converteren. Dit is berekend als ",L123," ",CLA_Gegevens!$C$3," eyeventure eyecons te transfereren bij een waardering van €",CLA_Gegevens!$C$29,". Je nieuwe balans is daarmee ",N123, " ",CLA_Gegevens!$C$3," eyeventure eyecons")</f>
        <v>#N/A</v>
      </c>
    </row>
    <row r="124" spans="2:16" x14ac:dyDescent="0.55000000000000004">
      <c r="B124" s="4">
        <f>CLA_Accounts!$B122</f>
        <v>0</v>
      </c>
      <c r="C124" s="4" t="e">
        <f>VLOOKUP($B124,VENTURE_Accounts!B:K,9,FALSE)</f>
        <v>#N/A</v>
      </c>
      <c r="D124" s="4" t="e">
        <f>VLOOKUP(B124,CLA_Accounts!B:E,4,0)</f>
        <v>#N/A</v>
      </c>
      <c r="E124" s="4" t="e">
        <f>VLOOKUP($B124,VENTURE_Accounts!B:E,4,FALSE)</f>
        <v>#N/A</v>
      </c>
      <c r="F124" s="4" t="e">
        <f>VLOOKUP($B124,VENTURE_Accounts!B:E,2,FALSE)</f>
        <v>#N/A</v>
      </c>
      <c r="G124" s="4" t="e">
        <f>VLOOKUP(B124,CLA_Accounts!B:K,5,0)</f>
        <v>#N/A</v>
      </c>
      <c r="H124" s="28" t="e">
        <f>VLOOKUP($B124,VENTURE_Accounts!B:K,5,FALSE)</f>
        <v>#N/A</v>
      </c>
      <c r="I124" s="53">
        <f>VLOOKUP(B124,CLA_Berekeningen!B$6:X$191,5,FALSE)</f>
        <v>0</v>
      </c>
      <c r="J124" s="51">
        <f>VLOOKUP(B124,CLA_Berekeningen!B$6:X$191,20,FALSE)</f>
        <v>0</v>
      </c>
      <c r="K124" s="53">
        <f t="shared" si="3"/>
        <v>0</v>
      </c>
      <c r="L124" s="28" t="str">
        <f>VLOOKUP(B124,CLA_Berekeningen!B:X,23,0)</f>
        <v>0</v>
      </c>
      <c r="M124" s="4"/>
      <c r="N124" s="55" t="e">
        <f t="shared" si="4"/>
        <v>#N/A</v>
      </c>
      <c r="O124" s="55" t="e">
        <f t="shared" si="5"/>
        <v>#N/A</v>
      </c>
      <c r="P124" s="4" t="e">
        <f>_xlfn.CONCAT("Beste ",C124,". Je hebt een CLA balans van ",G124," CLA eyecons en een",CLA_Gegevens!$C$3," eyeventure balans van ",H124," eyecons. Je hebt €",J124," rente verdiend op een CLA investering van €",I124,". Dat brengt de totaalwaarde naar €",K124," te converteren. Dit is berekend als ",L124," ",CLA_Gegevens!$C$3," eyeventure eyecons te transfereren bij een waardering van €",CLA_Gegevens!$C$29,". Je nieuwe balans is daarmee ",N124, " ",CLA_Gegevens!$C$3," eyeventure eyecons")</f>
        <v>#N/A</v>
      </c>
    </row>
    <row r="125" spans="2:16" x14ac:dyDescent="0.55000000000000004">
      <c r="B125" s="4">
        <f>CLA_Accounts!$B123</f>
        <v>0</v>
      </c>
      <c r="C125" s="4" t="e">
        <f>VLOOKUP($B125,VENTURE_Accounts!B:K,9,FALSE)</f>
        <v>#N/A</v>
      </c>
      <c r="D125" s="4" t="e">
        <f>VLOOKUP(B125,CLA_Accounts!B:E,4,0)</f>
        <v>#N/A</v>
      </c>
      <c r="E125" s="4" t="e">
        <f>VLOOKUP($B125,VENTURE_Accounts!B:E,4,FALSE)</f>
        <v>#N/A</v>
      </c>
      <c r="F125" s="4" t="e">
        <f>VLOOKUP($B125,VENTURE_Accounts!B:E,2,FALSE)</f>
        <v>#N/A</v>
      </c>
      <c r="G125" s="4" t="e">
        <f>VLOOKUP(B125,CLA_Accounts!B:K,5,0)</f>
        <v>#N/A</v>
      </c>
      <c r="H125" s="28" t="e">
        <f>VLOOKUP($B125,VENTURE_Accounts!B:K,5,FALSE)</f>
        <v>#N/A</v>
      </c>
      <c r="I125" s="53">
        <f>VLOOKUP(B125,CLA_Berekeningen!B$6:X$191,5,FALSE)</f>
        <v>0</v>
      </c>
      <c r="J125" s="51">
        <f>VLOOKUP(B125,CLA_Berekeningen!B$6:X$191,20,FALSE)</f>
        <v>0</v>
      </c>
      <c r="K125" s="53">
        <f t="shared" si="3"/>
        <v>0</v>
      </c>
      <c r="L125" s="28" t="str">
        <f>VLOOKUP(B125,CLA_Berekeningen!B:X,23,0)</f>
        <v>0</v>
      </c>
      <c r="M125" s="4"/>
      <c r="N125" s="55" t="e">
        <f t="shared" si="4"/>
        <v>#N/A</v>
      </c>
      <c r="O125" s="55" t="e">
        <f t="shared" si="5"/>
        <v>#N/A</v>
      </c>
      <c r="P125" s="4" t="e">
        <f>_xlfn.CONCAT("Beste ",C125,". Je hebt een CLA balans van ",G125," CLA eyecons en een",CLA_Gegevens!$C$3," eyeventure balans van ",H125," eyecons. Je hebt €",J125," rente verdiend op een CLA investering van €",I125,". Dat brengt de totaalwaarde naar €",K125," te converteren. Dit is berekend als ",L125," ",CLA_Gegevens!$C$3," eyeventure eyecons te transfereren bij een waardering van €",CLA_Gegevens!$C$29,". Je nieuwe balans is daarmee ",N125, " ",CLA_Gegevens!$C$3," eyeventure eyecons")</f>
        <v>#N/A</v>
      </c>
    </row>
    <row r="126" spans="2:16" x14ac:dyDescent="0.55000000000000004">
      <c r="B126" s="4">
        <f>CLA_Accounts!$B124</f>
        <v>0</v>
      </c>
      <c r="C126" s="4" t="e">
        <f>VLOOKUP($B126,VENTURE_Accounts!B:K,9,FALSE)</f>
        <v>#N/A</v>
      </c>
      <c r="D126" s="4" t="e">
        <f>VLOOKUP(B126,CLA_Accounts!B:E,4,0)</f>
        <v>#N/A</v>
      </c>
      <c r="E126" s="4" t="e">
        <f>VLOOKUP($B126,VENTURE_Accounts!B:E,4,FALSE)</f>
        <v>#N/A</v>
      </c>
      <c r="F126" s="4" t="e">
        <f>VLOOKUP($B126,VENTURE_Accounts!B:E,2,FALSE)</f>
        <v>#N/A</v>
      </c>
      <c r="G126" s="4" t="e">
        <f>VLOOKUP(B126,CLA_Accounts!B:K,5,0)</f>
        <v>#N/A</v>
      </c>
      <c r="H126" s="28" t="e">
        <f>VLOOKUP($B126,VENTURE_Accounts!B:K,5,FALSE)</f>
        <v>#N/A</v>
      </c>
      <c r="I126" s="53">
        <f>VLOOKUP(B126,CLA_Berekeningen!B$6:X$191,5,FALSE)</f>
        <v>0</v>
      </c>
      <c r="J126" s="51">
        <f>VLOOKUP(B126,CLA_Berekeningen!B$6:X$191,20,FALSE)</f>
        <v>0</v>
      </c>
      <c r="K126" s="53">
        <f t="shared" si="3"/>
        <v>0</v>
      </c>
      <c r="L126" s="28" t="str">
        <f>VLOOKUP(B126,CLA_Berekeningen!B:X,23,0)</f>
        <v>0</v>
      </c>
      <c r="M126" s="4"/>
      <c r="N126" s="55" t="e">
        <f t="shared" si="4"/>
        <v>#N/A</v>
      </c>
      <c r="O126" s="55" t="e">
        <f t="shared" si="5"/>
        <v>#N/A</v>
      </c>
      <c r="P126" s="4" t="e">
        <f>_xlfn.CONCAT("Beste ",C126,". Je hebt een CLA balans van ",G126," CLA eyecons en een",CLA_Gegevens!$C$3," eyeventure balans van ",H126," eyecons. Je hebt €",J126," rente verdiend op een CLA investering van €",I126,". Dat brengt de totaalwaarde naar €",K126," te converteren. Dit is berekend als ",L126," ",CLA_Gegevens!$C$3," eyeventure eyecons te transfereren bij een waardering van €",CLA_Gegevens!$C$29,". Je nieuwe balans is daarmee ",N126, " ",CLA_Gegevens!$C$3," eyeventure eyecons")</f>
        <v>#N/A</v>
      </c>
    </row>
    <row r="127" spans="2:16" x14ac:dyDescent="0.55000000000000004">
      <c r="B127" s="4">
        <f>CLA_Accounts!$B125</f>
        <v>0</v>
      </c>
      <c r="C127" s="4" t="e">
        <f>VLOOKUP($B127,VENTURE_Accounts!B:K,9,FALSE)</f>
        <v>#N/A</v>
      </c>
      <c r="D127" s="4" t="e">
        <f>VLOOKUP(B127,CLA_Accounts!B:E,4,0)</f>
        <v>#N/A</v>
      </c>
      <c r="E127" s="4" t="e">
        <f>VLOOKUP($B127,VENTURE_Accounts!B:E,4,FALSE)</f>
        <v>#N/A</v>
      </c>
      <c r="F127" s="4" t="e">
        <f>VLOOKUP($B127,VENTURE_Accounts!B:E,2,FALSE)</f>
        <v>#N/A</v>
      </c>
      <c r="G127" s="4" t="e">
        <f>VLOOKUP(B127,CLA_Accounts!B:K,5,0)</f>
        <v>#N/A</v>
      </c>
      <c r="H127" s="28" t="e">
        <f>VLOOKUP($B127,VENTURE_Accounts!B:K,5,FALSE)</f>
        <v>#N/A</v>
      </c>
      <c r="I127" s="53">
        <f>VLOOKUP(B127,CLA_Berekeningen!B$6:X$191,5,FALSE)</f>
        <v>0</v>
      </c>
      <c r="J127" s="51">
        <f>VLOOKUP(B127,CLA_Berekeningen!B$6:X$191,20,FALSE)</f>
        <v>0</v>
      </c>
      <c r="K127" s="53">
        <f t="shared" si="3"/>
        <v>0</v>
      </c>
      <c r="L127" s="28" t="str">
        <f>VLOOKUP(B127,CLA_Berekeningen!B:X,23,0)</f>
        <v>0</v>
      </c>
      <c r="M127" s="4"/>
      <c r="N127" s="55" t="e">
        <f t="shared" si="4"/>
        <v>#N/A</v>
      </c>
      <c r="O127" s="55" t="e">
        <f t="shared" si="5"/>
        <v>#N/A</v>
      </c>
      <c r="P127" s="4" t="e">
        <f>_xlfn.CONCAT("Beste ",C127,". Je hebt een CLA balans van ",G127," CLA eyecons en een",CLA_Gegevens!$C$3," eyeventure balans van ",H127," eyecons. Je hebt €",J127," rente verdiend op een CLA investering van €",I127,". Dat brengt de totaalwaarde naar €",K127," te converteren. Dit is berekend als ",L127," ",CLA_Gegevens!$C$3," eyeventure eyecons te transfereren bij een waardering van €",CLA_Gegevens!$C$29,". Je nieuwe balans is daarmee ",N127, " ",CLA_Gegevens!$C$3," eyeventure eyecons")</f>
        <v>#N/A</v>
      </c>
    </row>
    <row r="128" spans="2:16" x14ac:dyDescent="0.55000000000000004">
      <c r="B128" s="4">
        <f>CLA_Accounts!$B126</f>
        <v>0</v>
      </c>
      <c r="C128" s="4" t="e">
        <f>VLOOKUP($B128,VENTURE_Accounts!B:K,9,FALSE)</f>
        <v>#N/A</v>
      </c>
      <c r="D128" s="4" t="e">
        <f>VLOOKUP(B128,CLA_Accounts!B:E,4,0)</f>
        <v>#N/A</v>
      </c>
      <c r="E128" s="4" t="e">
        <f>VLOOKUP($B128,VENTURE_Accounts!B:E,4,FALSE)</f>
        <v>#N/A</v>
      </c>
      <c r="F128" s="4" t="e">
        <f>VLOOKUP($B128,VENTURE_Accounts!B:E,2,FALSE)</f>
        <v>#N/A</v>
      </c>
      <c r="G128" s="4" t="e">
        <f>VLOOKUP(B128,CLA_Accounts!B:K,5,0)</f>
        <v>#N/A</v>
      </c>
      <c r="H128" s="28" t="e">
        <f>VLOOKUP($B128,VENTURE_Accounts!B:K,5,FALSE)</f>
        <v>#N/A</v>
      </c>
      <c r="I128" s="53">
        <f>VLOOKUP(B128,CLA_Berekeningen!B$6:X$191,5,FALSE)</f>
        <v>0</v>
      </c>
      <c r="J128" s="51">
        <f>VLOOKUP(B128,CLA_Berekeningen!B$6:X$191,20,FALSE)</f>
        <v>0</v>
      </c>
      <c r="K128" s="53">
        <f t="shared" si="3"/>
        <v>0</v>
      </c>
      <c r="L128" s="28" t="str">
        <f>VLOOKUP(B128,CLA_Berekeningen!B:X,23,0)</f>
        <v>0</v>
      </c>
      <c r="M128" s="4"/>
      <c r="N128" s="55" t="e">
        <f t="shared" si="4"/>
        <v>#N/A</v>
      </c>
      <c r="O128" s="55" t="e">
        <f t="shared" si="5"/>
        <v>#N/A</v>
      </c>
      <c r="P128" s="4" t="e">
        <f>_xlfn.CONCAT("Beste ",C128,". Je hebt een CLA balans van ",G128," CLA eyecons en een",CLA_Gegevens!$C$3," eyeventure balans van ",H128," eyecons. Je hebt €",J128," rente verdiend op een CLA investering van €",I128,". Dat brengt de totaalwaarde naar €",K128," te converteren. Dit is berekend als ",L128," ",CLA_Gegevens!$C$3," eyeventure eyecons te transfereren bij een waardering van €",CLA_Gegevens!$C$29,". Je nieuwe balans is daarmee ",N128, " ",CLA_Gegevens!$C$3," eyeventure eyecons")</f>
        <v>#N/A</v>
      </c>
    </row>
    <row r="129" spans="2:16" x14ac:dyDescent="0.55000000000000004">
      <c r="B129" s="4">
        <f>CLA_Accounts!$B127</f>
        <v>0</v>
      </c>
      <c r="C129" s="4" t="e">
        <f>VLOOKUP($B129,VENTURE_Accounts!B:K,9,FALSE)</f>
        <v>#N/A</v>
      </c>
      <c r="D129" s="4" t="e">
        <f>VLOOKUP(B129,CLA_Accounts!B:E,4,0)</f>
        <v>#N/A</v>
      </c>
      <c r="E129" s="4" t="e">
        <f>VLOOKUP($B129,VENTURE_Accounts!B:E,4,FALSE)</f>
        <v>#N/A</v>
      </c>
      <c r="F129" s="4" t="e">
        <f>VLOOKUP($B129,VENTURE_Accounts!B:E,2,FALSE)</f>
        <v>#N/A</v>
      </c>
      <c r="G129" s="4" t="e">
        <f>VLOOKUP(B129,CLA_Accounts!B:K,5,0)</f>
        <v>#N/A</v>
      </c>
      <c r="H129" s="28" t="e">
        <f>VLOOKUP($B129,VENTURE_Accounts!B:K,5,FALSE)</f>
        <v>#N/A</v>
      </c>
      <c r="I129" s="53">
        <f>VLOOKUP(B129,CLA_Berekeningen!B$6:X$191,5,FALSE)</f>
        <v>0</v>
      </c>
      <c r="J129" s="51">
        <f>VLOOKUP(B129,CLA_Berekeningen!B$6:X$191,20,FALSE)</f>
        <v>0</v>
      </c>
      <c r="K129" s="53">
        <f t="shared" si="3"/>
        <v>0</v>
      </c>
      <c r="L129" s="28" t="str">
        <f>VLOOKUP(B129,CLA_Berekeningen!B:X,23,0)</f>
        <v>0</v>
      </c>
      <c r="M129" s="4"/>
      <c r="N129" s="55" t="e">
        <f t="shared" si="4"/>
        <v>#N/A</v>
      </c>
      <c r="O129" s="55" t="e">
        <f t="shared" si="5"/>
        <v>#N/A</v>
      </c>
      <c r="P129" s="4" t="e">
        <f>_xlfn.CONCAT("Beste ",C129,". Je hebt een CLA balans van ",G129," CLA eyecons en een",CLA_Gegevens!$C$3," eyeventure balans van ",H129," eyecons. Je hebt €",J129," rente verdiend op een CLA investering van €",I129,". Dat brengt de totaalwaarde naar €",K129," te converteren. Dit is berekend als ",L129," ",CLA_Gegevens!$C$3," eyeventure eyecons te transfereren bij een waardering van €",CLA_Gegevens!$C$29,". Je nieuwe balans is daarmee ",N129, " ",CLA_Gegevens!$C$3," eyeventure eyecons")</f>
        <v>#N/A</v>
      </c>
    </row>
    <row r="130" spans="2:16" x14ac:dyDescent="0.55000000000000004">
      <c r="B130" s="4">
        <f>CLA_Accounts!$B128</f>
        <v>0</v>
      </c>
      <c r="C130" s="4" t="e">
        <f>VLOOKUP($B130,VENTURE_Accounts!B:K,9,FALSE)</f>
        <v>#N/A</v>
      </c>
      <c r="D130" s="4" t="e">
        <f>VLOOKUP(B130,CLA_Accounts!B:E,4,0)</f>
        <v>#N/A</v>
      </c>
      <c r="E130" s="4" t="e">
        <f>VLOOKUP($B130,VENTURE_Accounts!B:E,4,FALSE)</f>
        <v>#N/A</v>
      </c>
      <c r="F130" s="4" t="e">
        <f>VLOOKUP($B130,VENTURE_Accounts!B:E,2,FALSE)</f>
        <v>#N/A</v>
      </c>
      <c r="G130" s="4" t="e">
        <f>VLOOKUP(B130,CLA_Accounts!B:K,5,0)</f>
        <v>#N/A</v>
      </c>
      <c r="H130" s="28" t="e">
        <f>VLOOKUP($B130,VENTURE_Accounts!B:K,5,FALSE)</f>
        <v>#N/A</v>
      </c>
      <c r="I130" s="53">
        <f>VLOOKUP(B130,CLA_Berekeningen!B$6:X$191,5,FALSE)</f>
        <v>0</v>
      </c>
      <c r="J130" s="51">
        <f>VLOOKUP(B130,CLA_Berekeningen!B$6:X$191,20,FALSE)</f>
        <v>0</v>
      </c>
      <c r="K130" s="53">
        <f t="shared" si="3"/>
        <v>0</v>
      </c>
      <c r="L130" s="28" t="str">
        <f>VLOOKUP(B130,CLA_Berekeningen!B:X,23,0)</f>
        <v>0</v>
      </c>
      <c r="M130" s="4"/>
      <c r="N130" s="55" t="e">
        <f t="shared" si="4"/>
        <v>#N/A</v>
      </c>
      <c r="O130" s="55" t="e">
        <f t="shared" si="5"/>
        <v>#N/A</v>
      </c>
      <c r="P130" s="4" t="e">
        <f>_xlfn.CONCAT("Beste ",C130,". Je hebt een CLA balans van ",G130," CLA eyecons en een",CLA_Gegevens!$C$3," eyeventure balans van ",H130," eyecons. Je hebt €",J130," rente verdiend op een CLA investering van €",I130,". Dat brengt de totaalwaarde naar €",K130," te converteren. Dit is berekend als ",L130," ",CLA_Gegevens!$C$3," eyeventure eyecons te transfereren bij een waardering van €",CLA_Gegevens!$C$29,". Je nieuwe balans is daarmee ",N130, " ",CLA_Gegevens!$C$3," eyeventure eyecons")</f>
        <v>#N/A</v>
      </c>
    </row>
    <row r="131" spans="2:16" x14ac:dyDescent="0.55000000000000004">
      <c r="B131" s="4">
        <f>CLA_Accounts!$B129</f>
        <v>0</v>
      </c>
      <c r="C131" s="4" t="e">
        <f>VLOOKUP($B131,VENTURE_Accounts!B:K,9,FALSE)</f>
        <v>#N/A</v>
      </c>
      <c r="D131" s="4" t="e">
        <f>VLOOKUP(B131,CLA_Accounts!B:E,4,0)</f>
        <v>#N/A</v>
      </c>
      <c r="E131" s="4" t="e">
        <f>VLOOKUP($B131,VENTURE_Accounts!B:E,4,FALSE)</f>
        <v>#N/A</v>
      </c>
      <c r="F131" s="4" t="e">
        <f>VLOOKUP($B131,VENTURE_Accounts!B:E,2,FALSE)</f>
        <v>#N/A</v>
      </c>
      <c r="G131" s="4" t="e">
        <f>VLOOKUP(B131,CLA_Accounts!B:K,5,0)</f>
        <v>#N/A</v>
      </c>
      <c r="H131" s="28" t="e">
        <f>VLOOKUP($B131,VENTURE_Accounts!B:K,5,FALSE)</f>
        <v>#N/A</v>
      </c>
      <c r="I131" s="53">
        <f>VLOOKUP(B131,CLA_Berekeningen!B$6:X$191,5,FALSE)</f>
        <v>0</v>
      </c>
      <c r="J131" s="51">
        <f>VLOOKUP(B131,CLA_Berekeningen!B$6:X$191,20,FALSE)</f>
        <v>0</v>
      </c>
      <c r="K131" s="53">
        <f t="shared" si="3"/>
        <v>0</v>
      </c>
      <c r="L131" s="28" t="str">
        <f>VLOOKUP(B131,CLA_Berekeningen!B:X,23,0)</f>
        <v>0</v>
      </c>
      <c r="M131" s="4"/>
      <c r="N131" s="55" t="e">
        <f t="shared" si="4"/>
        <v>#N/A</v>
      </c>
      <c r="O131" s="55" t="e">
        <f t="shared" si="5"/>
        <v>#N/A</v>
      </c>
      <c r="P131" s="4" t="e">
        <f>_xlfn.CONCAT("Beste ",C131,". Je hebt een CLA balans van ",G131," CLA eyecons en een",CLA_Gegevens!$C$3," eyeventure balans van ",H131," eyecons. Je hebt €",J131," rente verdiend op een CLA investering van €",I131,". Dat brengt de totaalwaarde naar €",K131," te converteren. Dit is berekend als ",L131," ",CLA_Gegevens!$C$3," eyeventure eyecons te transfereren bij een waardering van €",CLA_Gegevens!$C$29,". Je nieuwe balans is daarmee ",N131, " ",CLA_Gegevens!$C$3," eyeventure eyecons")</f>
        <v>#N/A</v>
      </c>
    </row>
    <row r="132" spans="2:16" x14ac:dyDescent="0.55000000000000004">
      <c r="B132" s="4">
        <f>CLA_Accounts!$B130</f>
        <v>0</v>
      </c>
      <c r="C132" s="4" t="e">
        <f>VLOOKUP($B132,VENTURE_Accounts!B:K,9,FALSE)</f>
        <v>#N/A</v>
      </c>
      <c r="D132" s="4" t="e">
        <f>VLOOKUP(B132,CLA_Accounts!B:E,4,0)</f>
        <v>#N/A</v>
      </c>
      <c r="E132" s="4" t="e">
        <f>VLOOKUP($B132,VENTURE_Accounts!B:E,4,FALSE)</f>
        <v>#N/A</v>
      </c>
      <c r="F132" s="4" t="e">
        <f>VLOOKUP($B132,VENTURE_Accounts!B:E,2,FALSE)</f>
        <v>#N/A</v>
      </c>
      <c r="G132" s="4" t="e">
        <f>VLOOKUP(B132,CLA_Accounts!B:K,5,0)</f>
        <v>#N/A</v>
      </c>
      <c r="H132" s="28" t="e">
        <f>VLOOKUP($B132,VENTURE_Accounts!B:K,5,FALSE)</f>
        <v>#N/A</v>
      </c>
      <c r="I132" s="53">
        <f>VLOOKUP(B132,CLA_Berekeningen!B$6:X$191,5,FALSE)</f>
        <v>0</v>
      </c>
      <c r="J132" s="51">
        <f>VLOOKUP(B132,CLA_Berekeningen!B$6:X$191,20,FALSE)</f>
        <v>0</v>
      </c>
      <c r="K132" s="53">
        <f t="shared" si="3"/>
        <v>0</v>
      </c>
      <c r="L132" s="28" t="str">
        <f>VLOOKUP(B132,CLA_Berekeningen!B:X,23,0)</f>
        <v>0</v>
      </c>
      <c r="M132" s="4"/>
      <c r="N132" s="55" t="e">
        <f t="shared" si="4"/>
        <v>#N/A</v>
      </c>
      <c r="O132" s="55" t="e">
        <f t="shared" si="5"/>
        <v>#N/A</v>
      </c>
      <c r="P132" s="4" t="e">
        <f>_xlfn.CONCAT("Beste ",C132,". Je hebt een CLA balans van ",G132," CLA eyecons en een",CLA_Gegevens!$C$3," eyeventure balans van ",H132," eyecons. Je hebt €",J132," rente verdiend op een CLA investering van €",I132,". Dat brengt de totaalwaarde naar €",K132," te converteren. Dit is berekend als ",L132," ",CLA_Gegevens!$C$3," eyeventure eyecons te transfereren bij een waardering van €",CLA_Gegevens!$C$29,". Je nieuwe balans is daarmee ",N132, " ",CLA_Gegevens!$C$3," eyeventure eyecons")</f>
        <v>#N/A</v>
      </c>
    </row>
    <row r="133" spans="2:16" x14ac:dyDescent="0.55000000000000004">
      <c r="B133" s="4">
        <f>CLA_Accounts!$B131</f>
        <v>0</v>
      </c>
      <c r="C133" s="4" t="e">
        <f>VLOOKUP($B133,VENTURE_Accounts!B:K,9,FALSE)</f>
        <v>#N/A</v>
      </c>
      <c r="D133" s="4" t="e">
        <f>VLOOKUP(B133,CLA_Accounts!B:E,4,0)</f>
        <v>#N/A</v>
      </c>
      <c r="E133" s="4" t="e">
        <f>VLOOKUP($B133,VENTURE_Accounts!B:E,4,FALSE)</f>
        <v>#N/A</v>
      </c>
      <c r="F133" s="4" t="e">
        <f>VLOOKUP($B133,VENTURE_Accounts!B:E,2,FALSE)</f>
        <v>#N/A</v>
      </c>
      <c r="G133" s="4" t="e">
        <f>VLOOKUP(B133,CLA_Accounts!B:K,5,0)</f>
        <v>#N/A</v>
      </c>
      <c r="H133" s="28" t="e">
        <f>VLOOKUP($B133,VENTURE_Accounts!B:K,5,FALSE)</f>
        <v>#N/A</v>
      </c>
      <c r="I133" s="53">
        <f>VLOOKUP(B133,CLA_Berekeningen!B$6:X$191,5,FALSE)</f>
        <v>0</v>
      </c>
      <c r="J133" s="51">
        <f>VLOOKUP(B133,CLA_Berekeningen!B$6:X$191,20,FALSE)</f>
        <v>0</v>
      </c>
      <c r="K133" s="53">
        <f t="shared" si="3"/>
        <v>0</v>
      </c>
      <c r="L133" s="28" t="str">
        <f>VLOOKUP(B133,CLA_Berekeningen!B:X,23,0)</f>
        <v>0</v>
      </c>
      <c r="M133" s="4"/>
      <c r="N133" s="55" t="e">
        <f t="shared" si="4"/>
        <v>#N/A</v>
      </c>
      <c r="O133" s="55" t="e">
        <f t="shared" si="5"/>
        <v>#N/A</v>
      </c>
      <c r="P133" s="4" t="e">
        <f>_xlfn.CONCAT("Beste ",C133,". Je hebt een CLA balans van ",G133," CLA eyecons en een",CLA_Gegevens!$C$3," eyeventure balans van ",H133," eyecons. Je hebt €",J133," rente verdiend op een CLA investering van €",I133,". Dat brengt de totaalwaarde naar €",K133," te converteren. Dit is berekend als ",L133," ",CLA_Gegevens!$C$3," eyeventure eyecons te transfereren bij een waardering van €",CLA_Gegevens!$C$29,". Je nieuwe balans is daarmee ",N133, " ",CLA_Gegevens!$C$3," eyeventure eyecons")</f>
        <v>#N/A</v>
      </c>
    </row>
    <row r="134" spans="2:16" x14ac:dyDescent="0.55000000000000004">
      <c r="B134" s="4">
        <f>CLA_Accounts!$B132</f>
        <v>0</v>
      </c>
      <c r="C134" s="4" t="e">
        <f>VLOOKUP($B134,VENTURE_Accounts!B:K,9,FALSE)</f>
        <v>#N/A</v>
      </c>
      <c r="D134" s="4" t="e">
        <f>VLOOKUP(B134,CLA_Accounts!B:E,4,0)</f>
        <v>#N/A</v>
      </c>
      <c r="E134" s="4" t="e">
        <f>VLOOKUP($B134,VENTURE_Accounts!B:E,4,FALSE)</f>
        <v>#N/A</v>
      </c>
      <c r="F134" s="4" t="e">
        <f>VLOOKUP($B134,VENTURE_Accounts!B:E,2,FALSE)</f>
        <v>#N/A</v>
      </c>
      <c r="G134" s="4" t="e">
        <f>VLOOKUP(B134,CLA_Accounts!B:K,5,0)</f>
        <v>#N/A</v>
      </c>
      <c r="H134" s="28" t="e">
        <f>VLOOKUP($B134,VENTURE_Accounts!B:K,5,FALSE)</f>
        <v>#N/A</v>
      </c>
      <c r="I134" s="53">
        <f>VLOOKUP(B134,CLA_Berekeningen!B$6:X$191,5,FALSE)</f>
        <v>0</v>
      </c>
      <c r="J134" s="51">
        <f>VLOOKUP(B134,CLA_Berekeningen!B$6:X$191,20,FALSE)</f>
        <v>0</v>
      </c>
      <c r="K134" s="53">
        <f t="shared" ref="K134:K197" si="6">I134+J134</f>
        <v>0</v>
      </c>
      <c r="L134" s="28" t="str">
        <f>VLOOKUP(B134,CLA_Berekeningen!B:X,23,0)</f>
        <v>0</v>
      </c>
      <c r="M134" s="4"/>
      <c r="N134" s="55" t="e">
        <f t="shared" ref="N134:N197" si="7">L134+H134</f>
        <v>#N/A</v>
      </c>
      <c r="O134" s="55" t="e">
        <f t="shared" ref="O134:O197" si="8">_xlfn.CONCAT(C134," CLA ACOUNT ",D134)</f>
        <v>#N/A</v>
      </c>
      <c r="P134" s="4" t="e">
        <f>_xlfn.CONCAT("Beste ",C134,". Je hebt een CLA balans van ",G134," CLA eyecons en een",CLA_Gegevens!$C$3," eyeventure balans van ",H134," eyecons. Je hebt €",J134," rente verdiend op een CLA investering van €",I134,". Dat brengt de totaalwaarde naar €",K134," te converteren. Dit is berekend als ",L134," ",CLA_Gegevens!$C$3," eyeventure eyecons te transfereren bij een waardering van €",CLA_Gegevens!$C$29,". Je nieuwe balans is daarmee ",N134, " ",CLA_Gegevens!$C$3," eyeventure eyecons")</f>
        <v>#N/A</v>
      </c>
    </row>
    <row r="135" spans="2:16" x14ac:dyDescent="0.55000000000000004">
      <c r="B135" s="4">
        <f>CLA_Accounts!$B133</f>
        <v>0</v>
      </c>
      <c r="C135" s="4" t="e">
        <f>VLOOKUP($B135,VENTURE_Accounts!B:K,9,FALSE)</f>
        <v>#N/A</v>
      </c>
      <c r="D135" s="4" t="e">
        <f>VLOOKUP(B135,CLA_Accounts!B:E,4,0)</f>
        <v>#N/A</v>
      </c>
      <c r="E135" s="4" t="e">
        <f>VLOOKUP($B135,VENTURE_Accounts!B:E,4,FALSE)</f>
        <v>#N/A</v>
      </c>
      <c r="F135" s="4" t="e">
        <f>VLOOKUP($B135,VENTURE_Accounts!B:E,2,FALSE)</f>
        <v>#N/A</v>
      </c>
      <c r="G135" s="4" t="e">
        <f>VLOOKUP(B135,CLA_Accounts!B:K,5,0)</f>
        <v>#N/A</v>
      </c>
      <c r="H135" s="28" t="e">
        <f>VLOOKUP($B135,VENTURE_Accounts!B:K,5,FALSE)</f>
        <v>#N/A</v>
      </c>
      <c r="I135" s="53">
        <f>VLOOKUP(B135,CLA_Berekeningen!B$6:X$191,5,FALSE)</f>
        <v>0</v>
      </c>
      <c r="J135" s="51">
        <f>VLOOKUP(B135,CLA_Berekeningen!B$6:X$191,20,FALSE)</f>
        <v>0</v>
      </c>
      <c r="K135" s="53">
        <f t="shared" si="6"/>
        <v>0</v>
      </c>
      <c r="L135" s="28" t="str">
        <f>VLOOKUP(B135,CLA_Berekeningen!B:X,23,0)</f>
        <v>0</v>
      </c>
      <c r="M135" s="4"/>
      <c r="N135" s="55" t="e">
        <f t="shared" si="7"/>
        <v>#N/A</v>
      </c>
      <c r="O135" s="55" t="e">
        <f t="shared" si="8"/>
        <v>#N/A</v>
      </c>
      <c r="P135" s="4" t="e">
        <f>_xlfn.CONCAT("Beste ",C135,". Je hebt een CLA balans van ",G135," CLA eyecons en een",CLA_Gegevens!$C$3," eyeventure balans van ",H135," eyecons. Je hebt €",J135," rente verdiend op een CLA investering van €",I135,". Dat brengt de totaalwaarde naar €",K135," te converteren. Dit is berekend als ",L135," ",CLA_Gegevens!$C$3," eyeventure eyecons te transfereren bij een waardering van €",CLA_Gegevens!$C$29,". Je nieuwe balans is daarmee ",N135, " ",CLA_Gegevens!$C$3," eyeventure eyecons")</f>
        <v>#N/A</v>
      </c>
    </row>
    <row r="136" spans="2:16" x14ac:dyDescent="0.55000000000000004">
      <c r="B136" s="4">
        <f>CLA_Accounts!$B134</f>
        <v>0</v>
      </c>
      <c r="C136" s="4" t="e">
        <f>VLOOKUP($B136,VENTURE_Accounts!B:K,9,FALSE)</f>
        <v>#N/A</v>
      </c>
      <c r="D136" s="4" t="e">
        <f>VLOOKUP(B136,CLA_Accounts!B:E,4,0)</f>
        <v>#N/A</v>
      </c>
      <c r="E136" s="4" t="e">
        <f>VLOOKUP($B136,VENTURE_Accounts!B:E,4,FALSE)</f>
        <v>#N/A</v>
      </c>
      <c r="F136" s="4" t="e">
        <f>VLOOKUP($B136,VENTURE_Accounts!B:E,2,FALSE)</f>
        <v>#N/A</v>
      </c>
      <c r="G136" s="4" t="e">
        <f>VLOOKUP(B136,CLA_Accounts!B:K,5,0)</f>
        <v>#N/A</v>
      </c>
      <c r="H136" s="28" t="e">
        <f>VLOOKUP($B136,VENTURE_Accounts!B:K,5,FALSE)</f>
        <v>#N/A</v>
      </c>
      <c r="I136" s="53">
        <f>VLOOKUP(B136,CLA_Berekeningen!B$6:X$191,5,FALSE)</f>
        <v>0</v>
      </c>
      <c r="J136" s="51">
        <f>VLOOKUP(B136,CLA_Berekeningen!B$6:X$191,20,FALSE)</f>
        <v>0</v>
      </c>
      <c r="K136" s="53">
        <f t="shared" si="6"/>
        <v>0</v>
      </c>
      <c r="L136" s="28" t="str">
        <f>VLOOKUP(B136,CLA_Berekeningen!B:X,23,0)</f>
        <v>0</v>
      </c>
      <c r="M136" s="4"/>
      <c r="N136" s="55" t="e">
        <f t="shared" si="7"/>
        <v>#N/A</v>
      </c>
      <c r="O136" s="55" t="e">
        <f t="shared" si="8"/>
        <v>#N/A</v>
      </c>
      <c r="P136" s="4" t="e">
        <f>_xlfn.CONCAT("Beste ",C136,". Je hebt een CLA balans van ",G136," CLA eyecons en een",CLA_Gegevens!$C$3," eyeventure balans van ",H136," eyecons. Je hebt €",J136," rente verdiend op een CLA investering van €",I136,". Dat brengt de totaalwaarde naar €",K136," te converteren. Dit is berekend als ",L136," ",CLA_Gegevens!$C$3," eyeventure eyecons te transfereren bij een waardering van €",CLA_Gegevens!$C$29,". Je nieuwe balans is daarmee ",N136, " ",CLA_Gegevens!$C$3," eyeventure eyecons")</f>
        <v>#N/A</v>
      </c>
    </row>
    <row r="137" spans="2:16" x14ac:dyDescent="0.55000000000000004">
      <c r="B137" s="4">
        <f>CLA_Accounts!$B135</f>
        <v>0</v>
      </c>
      <c r="C137" s="4" t="e">
        <f>VLOOKUP($B137,VENTURE_Accounts!B:K,9,FALSE)</f>
        <v>#N/A</v>
      </c>
      <c r="D137" s="4" t="e">
        <f>VLOOKUP(B137,CLA_Accounts!B:E,4,0)</f>
        <v>#N/A</v>
      </c>
      <c r="E137" s="4" t="e">
        <f>VLOOKUP($B137,VENTURE_Accounts!B:E,4,FALSE)</f>
        <v>#N/A</v>
      </c>
      <c r="F137" s="4" t="e">
        <f>VLOOKUP($B137,VENTURE_Accounts!B:E,2,FALSE)</f>
        <v>#N/A</v>
      </c>
      <c r="G137" s="4" t="e">
        <f>VLOOKUP(B137,CLA_Accounts!B:K,5,0)</f>
        <v>#N/A</v>
      </c>
      <c r="H137" s="28" t="e">
        <f>VLOOKUP($B137,VENTURE_Accounts!B:K,5,FALSE)</f>
        <v>#N/A</v>
      </c>
      <c r="I137" s="53">
        <f>VLOOKUP(B137,CLA_Berekeningen!B$6:X$191,5,FALSE)</f>
        <v>0</v>
      </c>
      <c r="J137" s="51">
        <f>VLOOKUP(B137,CLA_Berekeningen!B$6:X$191,20,FALSE)</f>
        <v>0</v>
      </c>
      <c r="K137" s="53">
        <f t="shared" si="6"/>
        <v>0</v>
      </c>
      <c r="L137" s="28" t="str">
        <f>VLOOKUP(B137,CLA_Berekeningen!B:X,23,0)</f>
        <v>0</v>
      </c>
      <c r="M137" s="4"/>
      <c r="N137" s="55" t="e">
        <f t="shared" si="7"/>
        <v>#N/A</v>
      </c>
      <c r="O137" s="55" t="e">
        <f t="shared" si="8"/>
        <v>#N/A</v>
      </c>
      <c r="P137" s="4" t="e">
        <f>_xlfn.CONCAT("Beste ",C137,". Je hebt een CLA balans van ",G137," CLA eyecons en een",CLA_Gegevens!$C$3," eyeventure balans van ",H137," eyecons. Je hebt €",J137," rente verdiend op een CLA investering van €",I137,". Dat brengt de totaalwaarde naar €",K137," te converteren. Dit is berekend als ",L137," ",CLA_Gegevens!$C$3," eyeventure eyecons te transfereren bij een waardering van €",CLA_Gegevens!$C$29,". Je nieuwe balans is daarmee ",N137, " ",CLA_Gegevens!$C$3," eyeventure eyecons")</f>
        <v>#N/A</v>
      </c>
    </row>
    <row r="138" spans="2:16" x14ac:dyDescent="0.55000000000000004">
      <c r="B138" s="4">
        <f>CLA_Accounts!$B136</f>
        <v>0</v>
      </c>
      <c r="C138" s="4" t="e">
        <f>VLOOKUP($B138,VENTURE_Accounts!B:K,9,FALSE)</f>
        <v>#N/A</v>
      </c>
      <c r="D138" s="4" t="e">
        <f>VLOOKUP(B138,CLA_Accounts!B:E,4,0)</f>
        <v>#N/A</v>
      </c>
      <c r="E138" s="4" t="e">
        <f>VLOOKUP($B138,VENTURE_Accounts!B:E,4,FALSE)</f>
        <v>#N/A</v>
      </c>
      <c r="F138" s="4" t="e">
        <f>VLOOKUP($B138,VENTURE_Accounts!B:E,2,FALSE)</f>
        <v>#N/A</v>
      </c>
      <c r="G138" s="4" t="e">
        <f>VLOOKUP(B138,CLA_Accounts!B:K,5,0)</f>
        <v>#N/A</v>
      </c>
      <c r="H138" s="28" t="e">
        <f>VLOOKUP($B138,VENTURE_Accounts!B:K,5,FALSE)</f>
        <v>#N/A</v>
      </c>
      <c r="I138" s="53">
        <f>VLOOKUP(B138,CLA_Berekeningen!B$6:X$191,5,FALSE)</f>
        <v>0</v>
      </c>
      <c r="J138" s="51">
        <f>VLOOKUP(B138,CLA_Berekeningen!B$6:X$191,20,FALSE)</f>
        <v>0</v>
      </c>
      <c r="K138" s="53">
        <f t="shared" si="6"/>
        <v>0</v>
      </c>
      <c r="L138" s="28" t="str">
        <f>VLOOKUP(B138,CLA_Berekeningen!B:X,23,0)</f>
        <v>0</v>
      </c>
      <c r="M138" s="4"/>
      <c r="N138" s="55" t="e">
        <f t="shared" si="7"/>
        <v>#N/A</v>
      </c>
      <c r="O138" s="55" t="e">
        <f t="shared" si="8"/>
        <v>#N/A</v>
      </c>
      <c r="P138" s="4" t="e">
        <f>_xlfn.CONCAT("Beste ",C138,". Je hebt een CLA balans van ",G138," CLA eyecons en een",CLA_Gegevens!$C$3," eyeventure balans van ",H138," eyecons. Je hebt €",J138," rente verdiend op een CLA investering van €",I138,". Dat brengt de totaalwaarde naar €",K138," te converteren. Dit is berekend als ",L138," ",CLA_Gegevens!$C$3," eyeventure eyecons te transfereren bij een waardering van €",CLA_Gegevens!$C$29,". Je nieuwe balans is daarmee ",N138, " ",CLA_Gegevens!$C$3," eyeventure eyecons")</f>
        <v>#N/A</v>
      </c>
    </row>
    <row r="139" spans="2:16" x14ac:dyDescent="0.55000000000000004">
      <c r="B139" s="4">
        <f>CLA_Accounts!$B137</f>
        <v>0</v>
      </c>
      <c r="C139" s="4" t="e">
        <f>VLOOKUP($B139,VENTURE_Accounts!B:K,9,FALSE)</f>
        <v>#N/A</v>
      </c>
      <c r="D139" s="4" t="e">
        <f>VLOOKUP(B139,CLA_Accounts!B:E,4,0)</f>
        <v>#N/A</v>
      </c>
      <c r="E139" s="4" t="e">
        <f>VLOOKUP($B139,VENTURE_Accounts!B:E,4,FALSE)</f>
        <v>#N/A</v>
      </c>
      <c r="F139" s="4" t="e">
        <f>VLOOKUP($B139,VENTURE_Accounts!B:E,2,FALSE)</f>
        <v>#N/A</v>
      </c>
      <c r="G139" s="4" t="e">
        <f>VLOOKUP(B139,CLA_Accounts!B:K,5,0)</f>
        <v>#N/A</v>
      </c>
      <c r="H139" s="28" t="e">
        <f>VLOOKUP($B139,VENTURE_Accounts!B:K,5,FALSE)</f>
        <v>#N/A</v>
      </c>
      <c r="I139" s="53">
        <f>VLOOKUP(B139,CLA_Berekeningen!B$6:X$191,5,FALSE)</f>
        <v>0</v>
      </c>
      <c r="J139" s="51">
        <f>VLOOKUP(B139,CLA_Berekeningen!B$6:X$191,20,FALSE)</f>
        <v>0</v>
      </c>
      <c r="K139" s="53">
        <f t="shared" si="6"/>
        <v>0</v>
      </c>
      <c r="L139" s="28" t="str">
        <f>VLOOKUP(B139,CLA_Berekeningen!B:X,23,0)</f>
        <v>0</v>
      </c>
      <c r="M139" s="4"/>
      <c r="N139" s="55" t="e">
        <f t="shared" si="7"/>
        <v>#N/A</v>
      </c>
      <c r="O139" s="55" t="e">
        <f t="shared" si="8"/>
        <v>#N/A</v>
      </c>
      <c r="P139" s="4" t="e">
        <f>_xlfn.CONCAT("Beste ",C139,". Je hebt een CLA balans van ",G139," CLA eyecons en een",CLA_Gegevens!$C$3," eyeventure balans van ",H139," eyecons. Je hebt €",J139," rente verdiend op een CLA investering van €",I139,". Dat brengt de totaalwaarde naar €",K139," te converteren. Dit is berekend als ",L139," ",CLA_Gegevens!$C$3," eyeventure eyecons te transfereren bij een waardering van €",CLA_Gegevens!$C$29,". Je nieuwe balans is daarmee ",N139, " ",CLA_Gegevens!$C$3," eyeventure eyecons")</f>
        <v>#N/A</v>
      </c>
    </row>
    <row r="140" spans="2:16" x14ac:dyDescent="0.55000000000000004">
      <c r="B140" s="4">
        <f>CLA_Accounts!$B138</f>
        <v>0</v>
      </c>
      <c r="C140" s="4" t="e">
        <f>VLOOKUP($B140,VENTURE_Accounts!B:K,9,FALSE)</f>
        <v>#N/A</v>
      </c>
      <c r="D140" s="4" t="e">
        <f>VLOOKUP(B140,CLA_Accounts!B:E,4,0)</f>
        <v>#N/A</v>
      </c>
      <c r="E140" s="4" t="e">
        <f>VLOOKUP($B140,VENTURE_Accounts!B:E,4,FALSE)</f>
        <v>#N/A</v>
      </c>
      <c r="F140" s="4" t="e">
        <f>VLOOKUP($B140,VENTURE_Accounts!B:E,2,FALSE)</f>
        <v>#N/A</v>
      </c>
      <c r="G140" s="4" t="e">
        <f>VLOOKUP(B140,CLA_Accounts!B:K,5,0)</f>
        <v>#N/A</v>
      </c>
      <c r="H140" s="28" t="e">
        <f>VLOOKUP($B140,VENTURE_Accounts!B:K,5,FALSE)</f>
        <v>#N/A</v>
      </c>
      <c r="I140" s="53">
        <f>VLOOKUP(B140,CLA_Berekeningen!B$6:X$191,5,FALSE)</f>
        <v>0</v>
      </c>
      <c r="J140" s="51">
        <f>VLOOKUP(B140,CLA_Berekeningen!B$6:X$191,20,FALSE)</f>
        <v>0</v>
      </c>
      <c r="K140" s="53">
        <f t="shared" si="6"/>
        <v>0</v>
      </c>
      <c r="L140" s="28" t="str">
        <f>VLOOKUP(B140,CLA_Berekeningen!B:X,23,0)</f>
        <v>0</v>
      </c>
      <c r="M140" s="4"/>
      <c r="N140" s="55" t="e">
        <f t="shared" si="7"/>
        <v>#N/A</v>
      </c>
      <c r="O140" s="55" t="e">
        <f t="shared" si="8"/>
        <v>#N/A</v>
      </c>
      <c r="P140" s="4" t="e">
        <f>_xlfn.CONCAT("Beste ",C140,". Je hebt een CLA balans van ",G140," CLA eyecons en een",CLA_Gegevens!$C$3," eyeventure balans van ",H140," eyecons. Je hebt €",J140," rente verdiend op een CLA investering van €",I140,". Dat brengt de totaalwaarde naar €",K140," te converteren. Dit is berekend als ",L140," ",CLA_Gegevens!$C$3," eyeventure eyecons te transfereren bij een waardering van €",CLA_Gegevens!$C$29,". Je nieuwe balans is daarmee ",N140, " ",CLA_Gegevens!$C$3," eyeventure eyecons")</f>
        <v>#N/A</v>
      </c>
    </row>
    <row r="141" spans="2:16" x14ac:dyDescent="0.55000000000000004">
      <c r="B141" s="4">
        <f>CLA_Accounts!$B139</f>
        <v>0</v>
      </c>
      <c r="C141" s="4" t="e">
        <f>VLOOKUP($B141,VENTURE_Accounts!B:K,9,FALSE)</f>
        <v>#N/A</v>
      </c>
      <c r="D141" s="4" t="e">
        <f>VLOOKUP(B141,CLA_Accounts!B:E,4,0)</f>
        <v>#N/A</v>
      </c>
      <c r="E141" s="4" t="e">
        <f>VLOOKUP($B141,VENTURE_Accounts!B:E,4,FALSE)</f>
        <v>#N/A</v>
      </c>
      <c r="F141" s="4" t="e">
        <f>VLOOKUP($B141,VENTURE_Accounts!B:E,2,FALSE)</f>
        <v>#N/A</v>
      </c>
      <c r="G141" s="4" t="e">
        <f>VLOOKUP(B141,CLA_Accounts!B:K,5,0)</f>
        <v>#N/A</v>
      </c>
      <c r="H141" s="28" t="e">
        <f>VLOOKUP($B141,VENTURE_Accounts!B:K,5,FALSE)</f>
        <v>#N/A</v>
      </c>
      <c r="I141" s="53">
        <f>VLOOKUP(B141,CLA_Berekeningen!B$6:X$191,5,FALSE)</f>
        <v>0</v>
      </c>
      <c r="J141" s="51">
        <f>VLOOKUP(B141,CLA_Berekeningen!B$6:X$191,20,FALSE)</f>
        <v>0</v>
      </c>
      <c r="K141" s="53">
        <f t="shared" si="6"/>
        <v>0</v>
      </c>
      <c r="L141" s="28" t="str">
        <f>VLOOKUP(B141,CLA_Berekeningen!B:X,23,0)</f>
        <v>0</v>
      </c>
      <c r="M141" s="4"/>
      <c r="N141" s="55" t="e">
        <f t="shared" si="7"/>
        <v>#N/A</v>
      </c>
      <c r="O141" s="55" t="e">
        <f t="shared" si="8"/>
        <v>#N/A</v>
      </c>
      <c r="P141" s="4" t="e">
        <f>_xlfn.CONCAT("Beste ",C141,". Je hebt een CLA balans van ",G141," CLA eyecons en een",CLA_Gegevens!$C$3," eyeventure balans van ",H141," eyecons. Je hebt €",J141," rente verdiend op een CLA investering van €",I141,". Dat brengt de totaalwaarde naar €",K141," te converteren. Dit is berekend als ",L141," ",CLA_Gegevens!$C$3," eyeventure eyecons te transfereren bij een waardering van €",CLA_Gegevens!$C$29,". Je nieuwe balans is daarmee ",N141, " ",CLA_Gegevens!$C$3," eyeventure eyecons")</f>
        <v>#N/A</v>
      </c>
    </row>
    <row r="142" spans="2:16" x14ac:dyDescent="0.55000000000000004">
      <c r="B142" s="4">
        <f>CLA_Accounts!$B140</f>
        <v>0</v>
      </c>
      <c r="C142" s="4" t="e">
        <f>VLOOKUP($B142,VENTURE_Accounts!B:K,9,FALSE)</f>
        <v>#N/A</v>
      </c>
      <c r="D142" s="4" t="e">
        <f>VLOOKUP(B142,CLA_Accounts!B:E,4,0)</f>
        <v>#N/A</v>
      </c>
      <c r="E142" s="4" t="e">
        <f>VLOOKUP($B142,VENTURE_Accounts!B:E,4,FALSE)</f>
        <v>#N/A</v>
      </c>
      <c r="F142" s="4" t="e">
        <f>VLOOKUP($B142,VENTURE_Accounts!B:E,2,FALSE)</f>
        <v>#N/A</v>
      </c>
      <c r="G142" s="4" t="e">
        <f>VLOOKUP(B142,CLA_Accounts!B:K,5,0)</f>
        <v>#N/A</v>
      </c>
      <c r="H142" s="28" t="e">
        <f>VLOOKUP($B142,VENTURE_Accounts!B:K,5,FALSE)</f>
        <v>#N/A</v>
      </c>
      <c r="I142" s="53">
        <f>VLOOKUP(B142,CLA_Berekeningen!B$6:X$191,5,FALSE)</f>
        <v>0</v>
      </c>
      <c r="J142" s="51">
        <f>VLOOKUP(B142,CLA_Berekeningen!B$6:X$191,20,FALSE)</f>
        <v>0</v>
      </c>
      <c r="K142" s="53">
        <f t="shared" si="6"/>
        <v>0</v>
      </c>
      <c r="L142" s="28" t="str">
        <f>VLOOKUP(B142,CLA_Berekeningen!B:X,23,0)</f>
        <v>0</v>
      </c>
      <c r="M142" s="4"/>
      <c r="N142" s="55" t="e">
        <f t="shared" si="7"/>
        <v>#N/A</v>
      </c>
      <c r="O142" s="55" t="e">
        <f t="shared" si="8"/>
        <v>#N/A</v>
      </c>
      <c r="P142" s="4" t="e">
        <f>_xlfn.CONCAT("Beste ",C142,". Je hebt een CLA balans van ",G142," CLA eyecons en een",CLA_Gegevens!$C$3," eyeventure balans van ",H142," eyecons. Je hebt €",J142," rente verdiend op een CLA investering van €",I142,". Dat brengt de totaalwaarde naar €",K142," te converteren. Dit is berekend als ",L142," ",CLA_Gegevens!$C$3," eyeventure eyecons te transfereren bij een waardering van €",CLA_Gegevens!$C$29,". Je nieuwe balans is daarmee ",N142, " ",CLA_Gegevens!$C$3," eyeventure eyecons")</f>
        <v>#N/A</v>
      </c>
    </row>
    <row r="143" spans="2:16" x14ac:dyDescent="0.55000000000000004">
      <c r="B143" s="4">
        <f>CLA_Accounts!$B141</f>
        <v>0</v>
      </c>
      <c r="C143" s="4" t="e">
        <f>VLOOKUP($B143,VENTURE_Accounts!B:K,9,FALSE)</f>
        <v>#N/A</v>
      </c>
      <c r="D143" s="4" t="e">
        <f>VLOOKUP(B143,CLA_Accounts!B:E,4,0)</f>
        <v>#N/A</v>
      </c>
      <c r="E143" s="4" t="e">
        <f>VLOOKUP($B143,VENTURE_Accounts!B:E,4,FALSE)</f>
        <v>#N/A</v>
      </c>
      <c r="F143" s="4" t="e">
        <f>VLOOKUP($B143,VENTURE_Accounts!B:E,2,FALSE)</f>
        <v>#N/A</v>
      </c>
      <c r="G143" s="4" t="e">
        <f>VLOOKUP(B143,CLA_Accounts!B:K,5,0)</f>
        <v>#N/A</v>
      </c>
      <c r="H143" s="28" t="e">
        <f>VLOOKUP($B143,VENTURE_Accounts!B:K,5,FALSE)</f>
        <v>#N/A</v>
      </c>
      <c r="I143" s="53">
        <f>VLOOKUP(B143,CLA_Berekeningen!B$6:X$191,5,FALSE)</f>
        <v>0</v>
      </c>
      <c r="J143" s="51">
        <f>VLOOKUP(B143,CLA_Berekeningen!B$6:X$191,20,FALSE)</f>
        <v>0</v>
      </c>
      <c r="K143" s="53">
        <f t="shared" si="6"/>
        <v>0</v>
      </c>
      <c r="L143" s="28" t="str">
        <f>VLOOKUP(B143,CLA_Berekeningen!B:X,23,0)</f>
        <v>0</v>
      </c>
      <c r="M143" s="4"/>
      <c r="N143" s="55" t="e">
        <f t="shared" si="7"/>
        <v>#N/A</v>
      </c>
      <c r="O143" s="55" t="e">
        <f t="shared" si="8"/>
        <v>#N/A</v>
      </c>
      <c r="P143" s="4" t="e">
        <f>_xlfn.CONCAT("Beste ",C143,". Je hebt een CLA balans van ",G143," CLA eyecons en een",CLA_Gegevens!$C$3," eyeventure balans van ",H143," eyecons. Je hebt €",J143," rente verdiend op een CLA investering van €",I143,". Dat brengt de totaalwaarde naar €",K143," te converteren. Dit is berekend als ",L143," ",CLA_Gegevens!$C$3," eyeventure eyecons te transfereren bij een waardering van €",CLA_Gegevens!$C$29,". Je nieuwe balans is daarmee ",N143, " ",CLA_Gegevens!$C$3," eyeventure eyecons")</f>
        <v>#N/A</v>
      </c>
    </row>
    <row r="144" spans="2:16" x14ac:dyDescent="0.55000000000000004">
      <c r="B144" s="4">
        <f>CLA_Accounts!$B142</f>
        <v>0</v>
      </c>
      <c r="C144" s="4" t="e">
        <f>VLOOKUP($B144,VENTURE_Accounts!B:K,9,FALSE)</f>
        <v>#N/A</v>
      </c>
      <c r="D144" s="4" t="e">
        <f>VLOOKUP(B144,CLA_Accounts!B:E,4,0)</f>
        <v>#N/A</v>
      </c>
      <c r="E144" s="4" t="e">
        <f>VLOOKUP($B144,VENTURE_Accounts!B:E,4,FALSE)</f>
        <v>#N/A</v>
      </c>
      <c r="F144" s="4" t="e">
        <f>VLOOKUP($B144,VENTURE_Accounts!B:E,2,FALSE)</f>
        <v>#N/A</v>
      </c>
      <c r="G144" s="4" t="e">
        <f>VLOOKUP(B144,CLA_Accounts!B:K,5,0)</f>
        <v>#N/A</v>
      </c>
      <c r="H144" s="28" t="e">
        <f>VLOOKUP($B144,VENTURE_Accounts!B:K,5,FALSE)</f>
        <v>#N/A</v>
      </c>
      <c r="I144" s="53">
        <f>VLOOKUP(B144,CLA_Berekeningen!B$6:X$191,5,FALSE)</f>
        <v>0</v>
      </c>
      <c r="J144" s="51">
        <f>VLOOKUP(B144,CLA_Berekeningen!B$6:X$191,20,FALSE)</f>
        <v>0</v>
      </c>
      <c r="K144" s="53">
        <f t="shared" si="6"/>
        <v>0</v>
      </c>
      <c r="L144" s="28" t="str">
        <f>VLOOKUP(B144,CLA_Berekeningen!B:X,23,0)</f>
        <v>0</v>
      </c>
      <c r="M144" s="4"/>
      <c r="N144" s="55" t="e">
        <f t="shared" si="7"/>
        <v>#N/A</v>
      </c>
      <c r="O144" s="55" t="e">
        <f t="shared" si="8"/>
        <v>#N/A</v>
      </c>
      <c r="P144" s="4" t="e">
        <f>_xlfn.CONCAT("Beste ",C144,". Je hebt een CLA balans van ",G144," CLA eyecons en een",CLA_Gegevens!$C$3," eyeventure balans van ",H144," eyecons. Je hebt €",J144," rente verdiend op een CLA investering van €",I144,". Dat brengt de totaalwaarde naar €",K144," te converteren. Dit is berekend als ",L144," ",CLA_Gegevens!$C$3," eyeventure eyecons te transfereren bij een waardering van €",CLA_Gegevens!$C$29,". Je nieuwe balans is daarmee ",N144, " ",CLA_Gegevens!$C$3," eyeventure eyecons")</f>
        <v>#N/A</v>
      </c>
    </row>
    <row r="145" spans="2:16" x14ac:dyDescent="0.55000000000000004">
      <c r="B145" s="4">
        <f>CLA_Accounts!$B143</f>
        <v>0</v>
      </c>
      <c r="C145" s="4" t="e">
        <f>VLOOKUP($B145,VENTURE_Accounts!B:K,9,FALSE)</f>
        <v>#N/A</v>
      </c>
      <c r="D145" s="4" t="e">
        <f>VLOOKUP(B145,CLA_Accounts!B:E,4,0)</f>
        <v>#N/A</v>
      </c>
      <c r="E145" s="4" t="e">
        <f>VLOOKUP($B145,VENTURE_Accounts!B:E,4,FALSE)</f>
        <v>#N/A</v>
      </c>
      <c r="F145" s="4" t="e">
        <f>VLOOKUP($B145,VENTURE_Accounts!B:E,2,FALSE)</f>
        <v>#N/A</v>
      </c>
      <c r="G145" s="4" t="e">
        <f>VLOOKUP(B145,CLA_Accounts!B:K,5,0)</f>
        <v>#N/A</v>
      </c>
      <c r="H145" s="28" t="e">
        <f>VLOOKUP($B145,VENTURE_Accounts!B:K,5,FALSE)</f>
        <v>#N/A</v>
      </c>
      <c r="I145" s="53">
        <f>VLOOKUP(B145,CLA_Berekeningen!B$6:X$191,5,FALSE)</f>
        <v>0</v>
      </c>
      <c r="J145" s="51">
        <f>VLOOKUP(B145,CLA_Berekeningen!B$6:X$191,20,FALSE)</f>
        <v>0</v>
      </c>
      <c r="K145" s="53">
        <f t="shared" si="6"/>
        <v>0</v>
      </c>
      <c r="L145" s="28" t="str">
        <f>VLOOKUP(B145,CLA_Berekeningen!B:X,23,0)</f>
        <v>0</v>
      </c>
      <c r="M145" s="4"/>
      <c r="N145" s="55" t="e">
        <f t="shared" si="7"/>
        <v>#N/A</v>
      </c>
      <c r="O145" s="55" t="e">
        <f t="shared" si="8"/>
        <v>#N/A</v>
      </c>
      <c r="P145" s="4" t="e">
        <f>_xlfn.CONCAT("Beste ",C145,". Je hebt een CLA balans van ",G145," CLA eyecons en een",CLA_Gegevens!$C$3," eyeventure balans van ",H145," eyecons. Je hebt €",J145," rente verdiend op een CLA investering van €",I145,". Dat brengt de totaalwaarde naar €",K145," te converteren. Dit is berekend als ",L145," ",CLA_Gegevens!$C$3," eyeventure eyecons te transfereren bij een waardering van €",CLA_Gegevens!$C$29,". Je nieuwe balans is daarmee ",N145, " ",CLA_Gegevens!$C$3," eyeventure eyecons")</f>
        <v>#N/A</v>
      </c>
    </row>
    <row r="146" spans="2:16" x14ac:dyDescent="0.55000000000000004">
      <c r="B146" s="4">
        <f>CLA_Accounts!$B144</f>
        <v>0</v>
      </c>
      <c r="C146" s="4" t="e">
        <f>VLOOKUP($B146,VENTURE_Accounts!B:K,9,FALSE)</f>
        <v>#N/A</v>
      </c>
      <c r="D146" s="4" t="e">
        <f>VLOOKUP(B146,CLA_Accounts!B:E,4,0)</f>
        <v>#N/A</v>
      </c>
      <c r="E146" s="4" t="e">
        <f>VLOOKUP($B146,VENTURE_Accounts!B:E,4,FALSE)</f>
        <v>#N/A</v>
      </c>
      <c r="F146" s="4" t="e">
        <f>VLOOKUP($B146,VENTURE_Accounts!B:E,2,FALSE)</f>
        <v>#N/A</v>
      </c>
      <c r="G146" s="4" t="e">
        <f>VLOOKUP(B146,CLA_Accounts!B:K,5,0)</f>
        <v>#N/A</v>
      </c>
      <c r="H146" s="28" t="e">
        <f>VLOOKUP($B146,VENTURE_Accounts!B:K,5,FALSE)</f>
        <v>#N/A</v>
      </c>
      <c r="I146" s="53">
        <f>VLOOKUP(B146,CLA_Berekeningen!B$6:X$191,5,FALSE)</f>
        <v>0</v>
      </c>
      <c r="J146" s="51">
        <f>VLOOKUP(B146,CLA_Berekeningen!B$6:X$191,20,FALSE)</f>
        <v>0</v>
      </c>
      <c r="K146" s="53">
        <f t="shared" si="6"/>
        <v>0</v>
      </c>
      <c r="L146" s="28" t="str">
        <f>VLOOKUP(B146,CLA_Berekeningen!B:X,23,0)</f>
        <v>0</v>
      </c>
      <c r="M146" s="4"/>
      <c r="N146" s="55" t="e">
        <f t="shared" si="7"/>
        <v>#N/A</v>
      </c>
      <c r="O146" s="55" t="e">
        <f t="shared" si="8"/>
        <v>#N/A</v>
      </c>
      <c r="P146" s="4" t="e">
        <f>_xlfn.CONCAT("Beste ",C146,". Je hebt een CLA balans van ",G146," CLA eyecons en een",CLA_Gegevens!$C$3," eyeventure balans van ",H146," eyecons. Je hebt €",J146," rente verdiend op een CLA investering van €",I146,". Dat brengt de totaalwaarde naar €",K146," te converteren. Dit is berekend als ",L146," ",CLA_Gegevens!$C$3," eyeventure eyecons te transfereren bij een waardering van €",CLA_Gegevens!$C$29,". Je nieuwe balans is daarmee ",N146, " ",CLA_Gegevens!$C$3," eyeventure eyecons")</f>
        <v>#N/A</v>
      </c>
    </row>
    <row r="147" spans="2:16" x14ac:dyDescent="0.55000000000000004">
      <c r="B147" s="4">
        <f>CLA_Accounts!$B145</f>
        <v>0</v>
      </c>
      <c r="C147" s="4" t="e">
        <f>VLOOKUP($B147,VENTURE_Accounts!B:K,9,FALSE)</f>
        <v>#N/A</v>
      </c>
      <c r="D147" s="4" t="e">
        <f>VLOOKUP(B147,CLA_Accounts!B:E,4,0)</f>
        <v>#N/A</v>
      </c>
      <c r="E147" s="4" t="e">
        <f>VLOOKUP($B147,VENTURE_Accounts!B:E,4,FALSE)</f>
        <v>#N/A</v>
      </c>
      <c r="F147" s="4" t="e">
        <f>VLOOKUP($B147,VENTURE_Accounts!B:E,2,FALSE)</f>
        <v>#N/A</v>
      </c>
      <c r="G147" s="4" t="e">
        <f>VLOOKUP(B147,CLA_Accounts!B:K,5,0)</f>
        <v>#N/A</v>
      </c>
      <c r="H147" s="28" t="e">
        <f>VLOOKUP($B147,VENTURE_Accounts!B:K,5,FALSE)</f>
        <v>#N/A</v>
      </c>
      <c r="I147" s="53">
        <f>VLOOKUP(B147,CLA_Berekeningen!B$6:X$191,5,FALSE)</f>
        <v>0</v>
      </c>
      <c r="J147" s="51">
        <f>VLOOKUP(B147,CLA_Berekeningen!B$6:X$191,20,FALSE)</f>
        <v>0</v>
      </c>
      <c r="K147" s="53">
        <f t="shared" si="6"/>
        <v>0</v>
      </c>
      <c r="L147" s="28" t="str">
        <f>VLOOKUP(B147,CLA_Berekeningen!B:X,23,0)</f>
        <v>0</v>
      </c>
      <c r="M147" s="4"/>
      <c r="N147" s="55" t="e">
        <f t="shared" si="7"/>
        <v>#N/A</v>
      </c>
      <c r="O147" s="55" t="e">
        <f t="shared" si="8"/>
        <v>#N/A</v>
      </c>
      <c r="P147" s="4" t="e">
        <f>_xlfn.CONCAT("Beste ",C147,". Je hebt een CLA balans van ",G147," CLA eyecons en een",CLA_Gegevens!$C$3," eyeventure balans van ",H147," eyecons. Je hebt €",J147," rente verdiend op een CLA investering van €",I147,". Dat brengt de totaalwaarde naar €",K147," te converteren. Dit is berekend als ",L147," ",CLA_Gegevens!$C$3," eyeventure eyecons te transfereren bij een waardering van €",CLA_Gegevens!$C$29,". Je nieuwe balans is daarmee ",N147, " ",CLA_Gegevens!$C$3," eyeventure eyecons")</f>
        <v>#N/A</v>
      </c>
    </row>
    <row r="148" spans="2:16" x14ac:dyDescent="0.55000000000000004">
      <c r="B148" s="4">
        <f>CLA_Accounts!$B146</f>
        <v>0</v>
      </c>
      <c r="C148" s="4" t="e">
        <f>VLOOKUP($B148,VENTURE_Accounts!B:K,9,FALSE)</f>
        <v>#N/A</v>
      </c>
      <c r="D148" s="4" t="e">
        <f>VLOOKUP(B148,CLA_Accounts!B:E,4,0)</f>
        <v>#N/A</v>
      </c>
      <c r="E148" s="4" t="e">
        <f>VLOOKUP($B148,VENTURE_Accounts!B:E,4,FALSE)</f>
        <v>#N/A</v>
      </c>
      <c r="F148" s="4" t="e">
        <f>VLOOKUP($B148,VENTURE_Accounts!B:E,2,FALSE)</f>
        <v>#N/A</v>
      </c>
      <c r="G148" s="4" t="e">
        <f>VLOOKUP(B148,CLA_Accounts!B:K,5,0)</f>
        <v>#N/A</v>
      </c>
      <c r="H148" s="28" t="e">
        <f>VLOOKUP($B148,VENTURE_Accounts!B:K,5,FALSE)</f>
        <v>#N/A</v>
      </c>
      <c r="I148" s="53">
        <f>VLOOKUP(B148,CLA_Berekeningen!B$6:X$191,5,FALSE)</f>
        <v>0</v>
      </c>
      <c r="J148" s="51">
        <f>VLOOKUP(B148,CLA_Berekeningen!B$6:X$191,20,FALSE)</f>
        <v>0</v>
      </c>
      <c r="K148" s="53">
        <f t="shared" si="6"/>
        <v>0</v>
      </c>
      <c r="L148" s="28" t="str">
        <f>VLOOKUP(B148,CLA_Berekeningen!B:X,23,0)</f>
        <v>0</v>
      </c>
      <c r="M148" s="4"/>
      <c r="N148" s="55" t="e">
        <f t="shared" si="7"/>
        <v>#N/A</v>
      </c>
      <c r="O148" s="55" t="e">
        <f t="shared" si="8"/>
        <v>#N/A</v>
      </c>
      <c r="P148" s="4" t="e">
        <f>_xlfn.CONCAT("Beste ",C148,". Je hebt een CLA balans van ",G148," CLA eyecons en een",CLA_Gegevens!$C$3," eyeventure balans van ",H148," eyecons. Je hebt €",J148," rente verdiend op een CLA investering van €",I148,". Dat brengt de totaalwaarde naar €",K148," te converteren. Dit is berekend als ",L148," ",CLA_Gegevens!$C$3," eyeventure eyecons te transfereren bij een waardering van €",CLA_Gegevens!$C$29,". Je nieuwe balans is daarmee ",N148, " ",CLA_Gegevens!$C$3," eyeventure eyecons")</f>
        <v>#N/A</v>
      </c>
    </row>
    <row r="149" spans="2:16" x14ac:dyDescent="0.55000000000000004">
      <c r="B149" s="4">
        <f>CLA_Accounts!$B147</f>
        <v>0</v>
      </c>
      <c r="C149" s="4" t="e">
        <f>VLOOKUP($B149,VENTURE_Accounts!B:K,9,FALSE)</f>
        <v>#N/A</v>
      </c>
      <c r="D149" s="4" t="e">
        <f>VLOOKUP(B149,CLA_Accounts!B:E,4,0)</f>
        <v>#N/A</v>
      </c>
      <c r="E149" s="4" t="e">
        <f>VLOOKUP($B149,VENTURE_Accounts!B:E,4,FALSE)</f>
        <v>#N/A</v>
      </c>
      <c r="F149" s="4" t="e">
        <f>VLOOKUP($B149,VENTURE_Accounts!B:E,2,FALSE)</f>
        <v>#N/A</v>
      </c>
      <c r="G149" s="4" t="e">
        <f>VLOOKUP(B149,CLA_Accounts!B:K,5,0)</f>
        <v>#N/A</v>
      </c>
      <c r="H149" s="28" t="e">
        <f>VLOOKUP($B149,VENTURE_Accounts!B:K,5,FALSE)</f>
        <v>#N/A</v>
      </c>
      <c r="I149" s="53">
        <f>VLOOKUP(B149,CLA_Berekeningen!B$6:X$191,5,FALSE)</f>
        <v>0</v>
      </c>
      <c r="J149" s="51">
        <f>VLOOKUP(B149,CLA_Berekeningen!B$6:X$191,20,FALSE)</f>
        <v>0</v>
      </c>
      <c r="K149" s="53">
        <f t="shared" si="6"/>
        <v>0</v>
      </c>
      <c r="L149" s="28" t="str">
        <f>VLOOKUP(B149,CLA_Berekeningen!B:X,23,0)</f>
        <v>0</v>
      </c>
      <c r="M149" s="4"/>
      <c r="N149" s="55" t="e">
        <f t="shared" si="7"/>
        <v>#N/A</v>
      </c>
      <c r="O149" s="55" t="e">
        <f t="shared" si="8"/>
        <v>#N/A</v>
      </c>
      <c r="P149" s="4" t="e">
        <f>_xlfn.CONCAT("Beste ",C149,". Je hebt een CLA balans van ",G149," CLA eyecons en een",CLA_Gegevens!$C$3," eyeventure balans van ",H149," eyecons. Je hebt €",J149," rente verdiend op een CLA investering van €",I149,". Dat brengt de totaalwaarde naar €",K149," te converteren. Dit is berekend als ",L149," ",CLA_Gegevens!$C$3," eyeventure eyecons te transfereren bij een waardering van €",CLA_Gegevens!$C$29,". Je nieuwe balans is daarmee ",N149, " ",CLA_Gegevens!$C$3," eyeventure eyecons")</f>
        <v>#N/A</v>
      </c>
    </row>
    <row r="150" spans="2:16" x14ac:dyDescent="0.55000000000000004">
      <c r="B150" s="4">
        <f>CLA_Accounts!$B148</f>
        <v>0</v>
      </c>
      <c r="C150" s="4" t="e">
        <f>VLOOKUP($B150,VENTURE_Accounts!B:K,9,FALSE)</f>
        <v>#N/A</v>
      </c>
      <c r="D150" s="4" t="e">
        <f>VLOOKUP(B150,CLA_Accounts!B:E,4,0)</f>
        <v>#N/A</v>
      </c>
      <c r="E150" s="4" t="e">
        <f>VLOOKUP($B150,VENTURE_Accounts!B:E,4,FALSE)</f>
        <v>#N/A</v>
      </c>
      <c r="F150" s="4" t="e">
        <f>VLOOKUP($B150,VENTURE_Accounts!B:E,2,FALSE)</f>
        <v>#N/A</v>
      </c>
      <c r="G150" s="4" t="e">
        <f>VLOOKUP(B150,CLA_Accounts!B:K,5,0)</f>
        <v>#N/A</v>
      </c>
      <c r="H150" s="28" t="e">
        <f>VLOOKUP($B150,VENTURE_Accounts!B:K,5,FALSE)</f>
        <v>#N/A</v>
      </c>
      <c r="I150" s="53">
        <f>VLOOKUP(B150,CLA_Berekeningen!B$6:X$191,5,FALSE)</f>
        <v>0</v>
      </c>
      <c r="J150" s="51">
        <f>VLOOKUP(B150,CLA_Berekeningen!B$6:X$191,20,FALSE)</f>
        <v>0</v>
      </c>
      <c r="K150" s="53">
        <f t="shared" si="6"/>
        <v>0</v>
      </c>
      <c r="L150" s="28" t="str">
        <f>VLOOKUP(B150,CLA_Berekeningen!B:X,23,0)</f>
        <v>0</v>
      </c>
      <c r="M150" s="4"/>
      <c r="N150" s="55" t="e">
        <f t="shared" si="7"/>
        <v>#N/A</v>
      </c>
      <c r="O150" s="55" t="e">
        <f t="shared" si="8"/>
        <v>#N/A</v>
      </c>
      <c r="P150" s="4" t="e">
        <f>_xlfn.CONCAT("Beste ",C150,". Je hebt een CLA balans van ",G150," CLA eyecons en een",CLA_Gegevens!$C$3," eyeventure balans van ",H150," eyecons. Je hebt €",J150," rente verdiend op een CLA investering van €",I150,". Dat brengt de totaalwaarde naar €",K150," te converteren. Dit is berekend als ",L150," ",CLA_Gegevens!$C$3," eyeventure eyecons te transfereren bij een waardering van €",CLA_Gegevens!$C$29,". Je nieuwe balans is daarmee ",N150, " ",CLA_Gegevens!$C$3," eyeventure eyecons")</f>
        <v>#N/A</v>
      </c>
    </row>
    <row r="151" spans="2:16" x14ac:dyDescent="0.55000000000000004">
      <c r="B151" s="4">
        <f>CLA_Accounts!$B149</f>
        <v>0</v>
      </c>
      <c r="C151" s="4" t="e">
        <f>VLOOKUP($B151,VENTURE_Accounts!B:K,9,FALSE)</f>
        <v>#N/A</v>
      </c>
      <c r="D151" s="4" t="e">
        <f>VLOOKUP(B151,CLA_Accounts!B:E,4,0)</f>
        <v>#N/A</v>
      </c>
      <c r="E151" s="4" t="e">
        <f>VLOOKUP($B151,VENTURE_Accounts!B:E,4,FALSE)</f>
        <v>#N/A</v>
      </c>
      <c r="F151" s="4" t="e">
        <f>VLOOKUP($B151,VENTURE_Accounts!B:E,2,FALSE)</f>
        <v>#N/A</v>
      </c>
      <c r="G151" s="4" t="e">
        <f>VLOOKUP(B151,CLA_Accounts!B:K,5,0)</f>
        <v>#N/A</v>
      </c>
      <c r="H151" s="28" t="e">
        <f>VLOOKUP($B151,VENTURE_Accounts!B:K,5,FALSE)</f>
        <v>#N/A</v>
      </c>
      <c r="I151" s="53">
        <f>VLOOKUP(B151,CLA_Berekeningen!B$6:X$191,5,FALSE)</f>
        <v>0</v>
      </c>
      <c r="J151" s="51">
        <f>VLOOKUP(B151,CLA_Berekeningen!B$6:X$191,20,FALSE)</f>
        <v>0</v>
      </c>
      <c r="K151" s="53">
        <f t="shared" si="6"/>
        <v>0</v>
      </c>
      <c r="L151" s="28" t="str">
        <f>VLOOKUP(B151,CLA_Berekeningen!B:X,23,0)</f>
        <v>0</v>
      </c>
      <c r="M151" s="4"/>
      <c r="N151" s="55" t="e">
        <f t="shared" si="7"/>
        <v>#N/A</v>
      </c>
      <c r="O151" s="55" t="e">
        <f t="shared" si="8"/>
        <v>#N/A</v>
      </c>
      <c r="P151" s="4" t="e">
        <f>_xlfn.CONCAT("Beste ",C151,". Je hebt een CLA balans van ",G151," CLA eyecons en een",CLA_Gegevens!$C$3," eyeventure balans van ",H151," eyecons. Je hebt €",J151," rente verdiend op een CLA investering van €",I151,". Dat brengt de totaalwaarde naar €",K151," te converteren. Dit is berekend als ",L151," ",CLA_Gegevens!$C$3," eyeventure eyecons te transfereren bij een waardering van €",CLA_Gegevens!$C$29,". Je nieuwe balans is daarmee ",N151, " ",CLA_Gegevens!$C$3," eyeventure eyecons")</f>
        <v>#N/A</v>
      </c>
    </row>
    <row r="152" spans="2:16" x14ac:dyDescent="0.55000000000000004">
      <c r="B152" s="4">
        <f>CLA_Accounts!$B150</f>
        <v>0</v>
      </c>
      <c r="C152" s="4" t="e">
        <f>VLOOKUP($B152,VENTURE_Accounts!B:K,9,FALSE)</f>
        <v>#N/A</v>
      </c>
      <c r="D152" s="4" t="e">
        <f>VLOOKUP(B152,CLA_Accounts!B:E,4,0)</f>
        <v>#N/A</v>
      </c>
      <c r="E152" s="4" t="e">
        <f>VLOOKUP($B152,VENTURE_Accounts!B:E,4,FALSE)</f>
        <v>#N/A</v>
      </c>
      <c r="F152" s="4" t="e">
        <f>VLOOKUP($B152,VENTURE_Accounts!B:E,2,FALSE)</f>
        <v>#N/A</v>
      </c>
      <c r="G152" s="4" t="e">
        <f>VLOOKUP(B152,CLA_Accounts!B:K,5,0)</f>
        <v>#N/A</v>
      </c>
      <c r="H152" s="28" t="e">
        <f>VLOOKUP($B152,VENTURE_Accounts!B:K,5,FALSE)</f>
        <v>#N/A</v>
      </c>
      <c r="I152" s="53">
        <f>VLOOKUP(B152,CLA_Berekeningen!B$6:X$191,5,FALSE)</f>
        <v>0</v>
      </c>
      <c r="J152" s="51">
        <f>VLOOKUP(B152,CLA_Berekeningen!B$6:X$191,20,FALSE)</f>
        <v>0</v>
      </c>
      <c r="K152" s="53">
        <f t="shared" si="6"/>
        <v>0</v>
      </c>
      <c r="L152" s="28" t="str">
        <f>VLOOKUP(B152,CLA_Berekeningen!B:X,23,0)</f>
        <v>0</v>
      </c>
      <c r="M152" s="4"/>
      <c r="N152" s="55" t="e">
        <f t="shared" si="7"/>
        <v>#N/A</v>
      </c>
      <c r="O152" s="55" t="e">
        <f t="shared" si="8"/>
        <v>#N/A</v>
      </c>
      <c r="P152" s="4" t="e">
        <f>_xlfn.CONCAT("Beste ",C152,". Je hebt een CLA balans van ",G152," CLA eyecons en een",CLA_Gegevens!$C$3," eyeventure balans van ",H152," eyecons. Je hebt €",J152," rente verdiend op een CLA investering van €",I152,". Dat brengt de totaalwaarde naar €",K152," te converteren. Dit is berekend als ",L152," ",CLA_Gegevens!$C$3," eyeventure eyecons te transfereren bij een waardering van €",CLA_Gegevens!$C$29,". Je nieuwe balans is daarmee ",N152, " ",CLA_Gegevens!$C$3," eyeventure eyecons")</f>
        <v>#N/A</v>
      </c>
    </row>
    <row r="153" spans="2:16" x14ac:dyDescent="0.55000000000000004">
      <c r="B153" s="4">
        <f>CLA_Accounts!$B151</f>
        <v>0</v>
      </c>
      <c r="C153" s="4" t="e">
        <f>VLOOKUP($B153,VENTURE_Accounts!B:K,9,FALSE)</f>
        <v>#N/A</v>
      </c>
      <c r="D153" s="4" t="e">
        <f>VLOOKUP(B153,CLA_Accounts!B:E,4,0)</f>
        <v>#N/A</v>
      </c>
      <c r="E153" s="4" t="e">
        <f>VLOOKUP($B153,VENTURE_Accounts!B:E,4,FALSE)</f>
        <v>#N/A</v>
      </c>
      <c r="F153" s="4" t="e">
        <f>VLOOKUP($B153,VENTURE_Accounts!B:E,2,FALSE)</f>
        <v>#N/A</v>
      </c>
      <c r="G153" s="4" t="e">
        <f>VLOOKUP(B153,CLA_Accounts!B:K,5,0)</f>
        <v>#N/A</v>
      </c>
      <c r="H153" s="28" t="e">
        <f>VLOOKUP($B153,VENTURE_Accounts!B:K,5,FALSE)</f>
        <v>#N/A</v>
      </c>
      <c r="I153" s="53">
        <f>VLOOKUP(B153,CLA_Berekeningen!B$6:X$191,5,FALSE)</f>
        <v>0</v>
      </c>
      <c r="J153" s="51">
        <f>VLOOKUP(B153,CLA_Berekeningen!B$6:X$191,20,FALSE)</f>
        <v>0</v>
      </c>
      <c r="K153" s="53">
        <f t="shared" si="6"/>
        <v>0</v>
      </c>
      <c r="L153" s="28" t="str">
        <f>VLOOKUP(B153,CLA_Berekeningen!B:X,23,0)</f>
        <v>0</v>
      </c>
      <c r="M153" s="4"/>
      <c r="N153" s="55" t="e">
        <f t="shared" si="7"/>
        <v>#N/A</v>
      </c>
      <c r="O153" s="55" t="e">
        <f t="shared" si="8"/>
        <v>#N/A</v>
      </c>
      <c r="P153" s="4" t="e">
        <f>_xlfn.CONCAT("Beste ",C153,". Je hebt een CLA balans van ",G153," CLA eyecons en een",CLA_Gegevens!$C$3," eyeventure balans van ",H153," eyecons. Je hebt €",J153," rente verdiend op een CLA investering van €",I153,". Dat brengt de totaalwaarde naar €",K153," te converteren. Dit is berekend als ",L153," ",CLA_Gegevens!$C$3," eyeventure eyecons te transfereren bij een waardering van €",CLA_Gegevens!$C$29,". Je nieuwe balans is daarmee ",N153, " ",CLA_Gegevens!$C$3," eyeventure eyecons")</f>
        <v>#N/A</v>
      </c>
    </row>
    <row r="154" spans="2:16" x14ac:dyDescent="0.55000000000000004">
      <c r="B154" s="4">
        <f>CLA_Accounts!$B152</f>
        <v>0</v>
      </c>
      <c r="C154" s="4" t="e">
        <f>VLOOKUP($B154,VENTURE_Accounts!B:K,9,FALSE)</f>
        <v>#N/A</v>
      </c>
      <c r="D154" s="4" t="e">
        <f>VLOOKUP(B154,CLA_Accounts!B:E,4,0)</f>
        <v>#N/A</v>
      </c>
      <c r="E154" s="4" t="e">
        <f>VLOOKUP($B154,VENTURE_Accounts!B:E,4,FALSE)</f>
        <v>#N/A</v>
      </c>
      <c r="F154" s="4" t="e">
        <f>VLOOKUP($B154,VENTURE_Accounts!B:E,2,FALSE)</f>
        <v>#N/A</v>
      </c>
      <c r="G154" s="4" t="e">
        <f>VLOOKUP(B154,CLA_Accounts!B:K,5,0)</f>
        <v>#N/A</v>
      </c>
      <c r="H154" s="28" t="e">
        <f>VLOOKUP($B154,VENTURE_Accounts!B:K,5,FALSE)</f>
        <v>#N/A</v>
      </c>
      <c r="I154" s="53">
        <f>VLOOKUP(B154,CLA_Berekeningen!B$6:X$191,5,FALSE)</f>
        <v>0</v>
      </c>
      <c r="J154" s="51">
        <f>VLOOKUP(B154,CLA_Berekeningen!B$6:X$191,20,FALSE)</f>
        <v>0</v>
      </c>
      <c r="K154" s="53">
        <f t="shared" si="6"/>
        <v>0</v>
      </c>
      <c r="L154" s="28" t="str">
        <f>VLOOKUP(B154,CLA_Berekeningen!B:X,23,0)</f>
        <v>0</v>
      </c>
      <c r="M154" s="4"/>
      <c r="N154" s="55" t="e">
        <f t="shared" si="7"/>
        <v>#N/A</v>
      </c>
      <c r="O154" s="55" t="e">
        <f t="shared" si="8"/>
        <v>#N/A</v>
      </c>
      <c r="P154" s="4" t="e">
        <f>_xlfn.CONCAT("Beste ",C154,". Je hebt een CLA balans van ",G154," CLA eyecons en een",CLA_Gegevens!$C$3," eyeventure balans van ",H154," eyecons. Je hebt €",J154," rente verdiend op een CLA investering van €",I154,". Dat brengt de totaalwaarde naar €",K154," te converteren. Dit is berekend als ",L154," ",CLA_Gegevens!$C$3," eyeventure eyecons te transfereren bij een waardering van €",CLA_Gegevens!$C$29,". Je nieuwe balans is daarmee ",N154, " ",CLA_Gegevens!$C$3," eyeventure eyecons")</f>
        <v>#N/A</v>
      </c>
    </row>
    <row r="155" spans="2:16" x14ac:dyDescent="0.55000000000000004">
      <c r="B155" s="4">
        <f>CLA_Accounts!$B153</f>
        <v>0</v>
      </c>
      <c r="C155" s="4" t="e">
        <f>VLOOKUP($B155,VENTURE_Accounts!B:K,9,FALSE)</f>
        <v>#N/A</v>
      </c>
      <c r="D155" s="4" t="e">
        <f>VLOOKUP(B155,CLA_Accounts!B:E,4,0)</f>
        <v>#N/A</v>
      </c>
      <c r="E155" s="4" t="e">
        <f>VLOOKUP($B155,VENTURE_Accounts!B:E,4,FALSE)</f>
        <v>#N/A</v>
      </c>
      <c r="F155" s="4" t="e">
        <f>VLOOKUP($B155,VENTURE_Accounts!B:E,2,FALSE)</f>
        <v>#N/A</v>
      </c>
      <c r="G155" s="4" t="e">
        <f>VLOOKUP(B155,CLA_Accounts!B:K,5,0)</f>
        <v>#N/A</v>
      </c>
      <c r="H155" s="28" t="e">
        <f>VLOOKUP($B155,VENTURE_Accounts!B:K,5,FALSE)</f>
        <v>#N/A</v>
      </c>
      <c r="I155" s="53">
        <f>VLOOKUP(B155,CLA_Berekeningen!B$6:X$191,5,FALSE)</f>
        <v>0</v>
      </c>
      <c r="J155" s="51">
        <f>VLOOKUP(B155,CLA_Berekeningen!B$6:X$191,20,FALSE)</f>
        <v>0</v>
      </c>
      <c r="K155" s="53">
        <f t="shared" si="6"/>
        <v>0</v>
      </c>
      <c r="L155" s="28" t="str">
        <f>VLOOKUP(B155,CLA_Berekeningen!B:X,23,0)</f>
        <v>0</v>
      </c>
      <c r="M155" s="4"/>
      <c r="N155" s="55" t="e">
        <f t="shared" si="7"/>
        <v>#N/A</v>
      </c>
      <c r="O155" s="55" t="e">
        <f t="shared" si="8"/>
        <v>#N/A</v>
      </c>
      <c r="P155" s="4" t="e">
        <f>_xlfn.CONCAT("Beste ",C155,". Je hebt een CLA balans van ",G155," CLA eyecons en een",CLA_Gegevens!$C$3," eyeventure balans van ",H155," eyecons. Je hebt €",J155," rente verdiend op een CLA investering van €",I155,". Dat brengt de totaalwaarde naar €",K155," te converteren. Dit is berekend als ",L155," ",CLA_Gegevens!$C$3," eyeventure eyecons te transfereren bij een waardering van €",CLA_Gegevens!$C$29,". Je nieuwe balans is daarmee ",N155, " ",CLA_Gegevens!$C$3," eyeventure eyecons")</f>
        <v>#N/A</v>
      </c>
    </row>
    <row r="156" spans="2:16" x14ac:dyDescent="0.55000000000000004">
      <c r="B156" s="4">
        <f>CLA_Accounts!$B154</f>
        <v>0</v>
      </c>
      <c r="C156" s="4" t="e">
        <f>VLOOKUP($B156,VENTURE_Accounts!B:K,9,FALSE)</f>
        <v>#N/A</v>
      </c>
      <c r="D156" s="4" t="e">
        <f>VLOOKUP(B156,CLA_Accounts!B:E,4,0)</f>
        <v>#N/A</v>
      </c>
      <c r="E156" s="4" t="e">
        <f>VLOOKUP($B156,VENTURE_Accounts!B:E,4,FALSE)</f>
        <v>#N/A</v>
      </c>
      <c r="F156" s="4" t="e">
        <f>VLOOKUP($B156,VENTURE_Accounts!B:E,2,FALSE)</f>
        <v>#N/A</v>
      </c>
      <c r="G156" s="4" t="e">
        <f>VLOOKUP(B156,CLA_Accounts!B:K,5,0)</f>
        <v>#N/A</v>
      </c>
      <c r="H156" s="28" t="e">
        <f>VLOOKUP($B156,VENTURE_Accounts!B:K,5,FALSE)</f>
        <v>#N/A</v>
      </c>
      <c r="I156" s="53">
        <f>VLOOKUP(B156,CLA_Berekeningen!B$6:X$191,5,FALSE)</f>
        <v>0</v>
      </c>
      <c r="J156" s="51">
        <f>VLOOKUP(B156,CLA_Berekeningen!B$6:X$191,20,FALSE)</f>
        <v>0</v>
      </c>
      <c r="K156" s="53">
        <f t="shared" si="6"/>
        <v>0</v>
      </c>
      <c r="L156" s="28" t="str">
        <f>VLOOKUP(B156,CLA_Berekeningen!B:X,23,0)</f>
        <v>0</v>
      </c>
      <c r="M156" s="4"/>
      <c r="N156" s="55" t="e">
        <f t="shared" si="7"/>
        <v>#N/A</v>
      </c>
      <c r="O156" s="55" t="e">
        <f t="shared" si="8"/>
        <v>#N/A</v>
      </c>
      <c r="P156" s="4" t="e">
        <f>_xlfn.CONCAT("Beste ",C156,". Je hebt een CLA balans van ",G156," CLA eyecons en een",CLA_Gegevens!$C$3," eyeventure balans van ",H156," eyecons. Je hebt €",J156," rente verdiend op een CLA investering van €",I156,". Dat brengt de totaalwaarde naar €",K156," te converteren. Dit is berekend als ",L156," ",CLA_Gegevens!$C$3," eyeventure eyecons te transfereren bij een waardering van €",CLA_Gegevens!$C$29,". Je nieuwe balans is daarmee ",N156, " ",CLA_Gegevens!$C$3," eyeventure eyecons")</f>
        <v>#N/A</v>
      </c>
    </row>
    <row r="157" spans="2:16" x14ac:dyDescent="0.55000000000000004">
      <c r="B157" s="4">
        <f>CLA_Accounts!$B155</f>
        <v>0</v>
      </c>
      <c r="C157" s="4" t="e">
        <f>VLOOKUP($B157,VENTURE_Accounts!B:K,9,FALSE)</f>
        <v>#N/A</v>
      </c>
      <c r="D157" s="4" t="e">
        <f>VLOOKUP(B157,CLA_Accounts!B:E,4,0)</f>
        <v>#N/A</v>
      </c>
      <c r="E157" s="4" t="e">
        <f>VLOOKUP($B157,VENTURE_Accounts!B:E,4,FALSE)</f>
        <v>#N/A</v>
      </c>
      <c r="F157" s="4" t="e">
        <f>VLOOKUP($B157,VENTURE_Accounts!B:E,2,FALSE)</f>
        <v>#N/A</v>
      </c>
      <c r="G157" s="4" t="e">
        <f>VLOOKUP(B157,CLA_Accounts!B:K,5,0)</f>
        <v>#N/A</v>
      </c>
      <c r="H157" s="28" t="e">
        <f>VLOOKUP($B157,VENTURE_Accounts!B:K,5,FALSE)</f>
        <v>#N/A</v>
      </c>
      <c r="I157" s="53">
        <f>VLOOKUP(B157,CLA_Berekeningen!B$6:X$191,5,FALSE)</f>
        <v>0</v>
      </c>
      <c r="J157" s="51">
        <f>VLOOKUP(B157,CLA_Berekeningen!B$6:X$191,20,FALSE)</f>
        <v>0</v>
      </c>
      <c r="K157" s="53">
        <f t="shared" si="6"/>
        <v>0</v>
      </c>
      <c r="L157" s="28" t="str">
        <f>VLOOKUP(B157,CLA_Berekeningen!B:X,23,0)</f>
        <v>0</v>
      </c>
      <c r="M157" s="4"/>
      <c r="N157" s="55" t="e">
        <f t="shared" si="7"/>
        <v>#N/A</v>
      </c>
      <c r="O157" s="55" t="e">
        <f t="shared" si="8"/>
        <v>#N/A</v>
      </c>
      <c r="P157" s="4" t="e">
        <f>_xlfn.CONCAT("Beste ",C157,". Je hebt een CLA balans van ",G157," CLA eyecons en een",CLA_Gegevens!$C$3," eyeventure balans van ",H157," eyecons. Je hebt €",J157," rente verdiend op een CLA investering van €",I157,". Dat brengt de totaalwaarde naar €",K157," te converteren. Dit is berekend als ",L157," ",CLA_Gegevens!$C$3," eyeventure eyecons te transfereren bij een waardering van €",CLA_Gegevens!$C$29,". Je nieuwe balans is daarmee ",N157, " ",CLA_Gegevens!$C$3," eyeventure eyecons")</f>
        <v>#N/A</v>
      </c>
    </row>
    <row r="158" spans="2:16" x14ac:dyDescent="0.55000000000000004">
      <c r="B158" s="4">
        <f>CLA_Accounts!$B156</f>
        <v>0</v>
      </c>
      <c r="C158" s="4" t="e">
        <f>VLOOKUP($B158,VENTURE_Accounts!B:K,9,FALSE)</f>
        <v>#N/A</v>
      </c>
      <c r="D158" s="4" t="e">
        <f>VLOOKUP(B158,CLA_Accounts!B:E,4,0)</f>
        <v>#N/A</v>
      </c>
      <c r="E158" s="4" t="e">
        <f>VLOOKUP($B158,VENTURE_Accounts!B:E,4,FALSE)</f>
        <v>#N/A</v>
      </c>
      <c r="F158" s="4" t="e">
        <f>VLOOKUP($B158,VENTURE_Accounts!B:E,2,FALSE)</f>
        <v>#N/A</v>
      </c>
      <c r="G158" s="4" t="e">
        <f>VLOOKUP(B158,CLA_Accounts!B:K,5,0)</f>
        <v>#N/A</v>
      </c>
      <c r="H158" s="28" t="e">
        <f>VLOOKUP($B158,VENTURE_Accounts!B:K,5,FALSE)</f>
        <v>#N/A</v>
      </c>
      <c r="I158" s="53">
        <f>VLOOKUP(B158,CLA_Berekeningen!B$6:X$191,5,FALSE)</f>
        <v>0</v>
      </c>
      <c r="J158" s="51">
        <f>VLOOKUP(B158,CLA_Berekeningen!B$6:X$191,20,FALSE)</f>
        <v>0</v>
      </c>
      <c r="K158" s="53">
        <f t="shared" si="6"/>
        <v>0</v>
      </c>
      <c r="L158" s="28" t="str">
        <f>VLOOKUP(B158,CLA_Berekeningen!B:X,23,0)</f>
        <v>0</v>
      </c>
      <c r="M158" s="4"/>
      <c r="N158" s="55" t="e">
        <f t="shared" si="7"/>
        <v>#N/A</v>
      </c>
      <c r="O158" s="55" t="e">
        <f t="shared" si="8"/>
        <v>#N/A</v>
      </c>
      <c r="P158" s="4" t="e">
        <f>_xlfn.CONCAT("Beste ",C158,". Je hebt een CLA balans van ",G158," CLA eyecons en een",CLA_Gegevens!$C$3," eyeventure balans van ",H158," eyecons. Je hebt €",J158," rente verdiend op een CLA investering van €",I158,". Dat brengt de totaalwaarde naar €",K158," te converteren. Dit is berekend als ",L158," ",CLA_Gegevens!$C$3," eyeventure eyecons te transfereren bij een waardering van €",CLA_Gegevens!$C$29,". Je nieuwe balans is daarmee ",N158, " ",CLA_Gegevens!$C$3," eyeventure eyecons")</f>
        <v>#N/A</v>
      </c>
    </row>
    <row r="159" spans="2:16" x14ac:dyDescent="0.55000000000000004">
      <c r="B159" s="4">
        <f>CLA_Accounts!$B157</f>
        <v>0</v>
      </c>
      <c r="C159" s="4" t="e">
        <f>VLOOKUP($B159,VENTURE_Accounts!B:K,9,FALSE)</f>
        <v>#N/A</v>
      </c>
      <c r="D159" s="4" t="e">
        <f>VLOOKUP(B159,CLA_Accounts!B:E,4,0)</f>
        <v>#N/A</v>
      </c>
      <c r="E159" s="4" t="e">
        <f>VLOOKUP($B159,VENTURE_Accounts!B:E,4,FALSE)</f>
        <v>#N/A</v>
      </c>
      <c r="F159" s="4" t="e">
        <f>VLOOKUP($B159,VENTURE_Accounts!B:E,2,FALSE)</f>
        <v>#N/A</v>
      </c>
      <c r="G159" s="4" t="e">
        <f>VLOOKUP(B159,CLA_Accounts!B:K,5,0)</f>
        <v>#N/A</v>
      </c>
      <c r="H159" s="28" t="e">
        <f>VLOOKUP($B159,VENTURE_Accounts!B:K,5,FALSE)</f>
        <v>#N/A</v>
      </c>
      <c r="I159" s="53">
        <f>VLOOKUP(B159,CLA_Berekeningen!B$6:X$191,5,FALSE)</f>
        <v>0</v>
      </c>
      <c r="J159" s="51">
        <f>VLOOKUP(B159,CLA_Berekeningen!B$6:X$191,20,FALSE)</f>
        <v>0</v>
      </c>
      <c r="K159" s="53">
        <f t="shared" si="6"/>
        <v>0</v>
      </c>
      <c r="L159" s="28" t="str">
        <f>VLOOKUP(B159,CLA_Berekeningen!B:X,23,0)</f>
        <v>0</v>
      </c>
      <c r="M159" s="4"/>
      <c r="N159" s="55" t="e">
        <f t="shared" si="7"/>
        <v>#N/A</v>
      </c>
      <c r="O159" s="55" t="e">
        <f t="shared" si="8"/>
        <v>#N/A</v>
      </c>
      <c r="P159" s="4" t="e">
        <f>_xlfn.CONCAT("Beste ",C159,". Je hebt een CLA balans van ",G159," CLA eyecons en een",CLA_Gegevens!$C$3," eyeventure balans van ",H159," eyecons. Je hebt €",J159," rente verdiend op een CLA investering van €",I159,". Dat brengt de totaalwaarde naar €",K159," te converteren. Dit is berekend als ",L159," ",CLA_Gegevens!$C$3," eyeventure eyecons te transfereren bij een waardering van €",CLA_Gegevens!$C$29,". Je nieuwe balans is daarmee ",N159, " ",CLA_Gegevens!$C$3," eyeventure eyecons")</f>
        <v>#N/A</v>
      </c>
    </row>
    <row r="160" spans="2:16" x14ac:dyDescent="0.55000000000000004">
      <c r="B160" s="4">
        <f>CLA_Accounts!$B158</f>
        <v>0</v>
      </c>
      <c r="C160" s="4" t="e">
        <f>VLOOKUP($B160,VENTURE_Accounts!B:K,9,FALSE)</f>
        <v>#N/A</v>
      </c>
      <c r="D160" s="4" t="e">
        <f>VLOOKUP(B160,CLA_Accounts!B:E,4,0)</f>
        <v>#N/A</v>
      </c>
      <c r="E160" s="4" t="e">
        <f>VLOOKUP($B160,VENTURE_Accounts!B:E,4,FALSE)</f>
        <v>#N/A</v>
      </c>
      <c r="F160" s="4" t="e">
        <f>VLOOKUP($B160,VENTURE_Accounts!B:E,2,FALSE)</f>
        <v>#N/A</v>
      </c>
      <c r="G160" s="4" t="e">
        <f>VLOOKUP(B160,CLA_Accounts!B:K,5,0)</f>
        <v>#N/A</v>
      </c>
      <c r="H160" s="28" t="e">
        <f>VLOOKUP($B160,VENTURE_Accounts!B:K,5,FALSE)</f>
        <v>#N/A</v>
      </c>
      <c r="I160" s="53">
        <f>VLOOKUP(B160,CLA_Berekeningen!B$6:X$191,5,FALSE)</f>
        <v>0</v>
      </c>
      <c r="J160" s="51">
        <f>VLOOKUP(B160,CLA_Berekeningen!B$6:X$191,20,FALSE)</f>
        <v>0</v>
      </c>
      <c r="K160" s="53">
        <f t="shared" si="6"/>
        <v>0</v>
      </c>
      <c r="L160" s="28" t="str">
        <f>VLOOKUP(B160,CLA_Berekeningen!B:X,23,0)</f>
        <v>0</v>
      </c>
      <c r="M160" s="4"/>
      <c r="N160" s="55" t="e">
        <f t="shared" si="7"/>
        <v>#N/A</v>
      </c>
      <c r="O160" s="55" t="e">
        <f t="shared" si="8"/>
        <v>#N/A</v>
      </c>
      <c r="P160" s="4" t="e">
        <f>_xlfn.CONCAT("Beste ",C160,". Je hebt een CLA balans van ",G160," CLA eyecons en een",CLA_Gegevens!$C$3," eyeventure balans van ",H160," eyecons. Je hebt €",J160," rente verdiend op een CLA investering van €",I160,". Dat brengt de totaalwaarde naar €",K160," te converteren. Dit is berekend als ",L160," ",CLA_Gegevens!$C$3," eyeventure eyecons te transfereren bij een waardering van €",CLA_Gegevens!$C$29,". Je nieuwe balans is daarmee ",N160, " ",CLA_Gegevens!$C$3," eyeventure eyecons")</f>
        <v>#N/A</v>
      </c>
    </row>
    <row r="161" spans="2:16" x14ac:dyDescent="0.55000000000000004">
      <c r="B161" s="4">
        <f>CLA_Accounts!$B159</f>
        <v>0</v>
      </c>
      <c r="C161" s="4" t="e">
        <f>VLOOKUP($B161,VENTURE_Accounts!B:K,9,FALSE)</f>
        <v>#N/A</v>
      </c>
      <c r="D161" s="4" t="e">
        <f>VLOOKUP(B161,CLA_Accounts!B:E,4,0)</f>
        <v>#N/A</v>
      </c>
      <c r="E161" s="4" t="e">
        <f>VLOOKUP($B161,VENTURE_Accounts!B:E,4,FALSE)</f>
        <v>#N/A</v>
      </c>
      <c r="F161" s="4" t="e">
        <f>VLOOKUP($B161,VENTURE_Accounts!B:E,2,FALSE)</f>
        <v>#N/A</v>
      </c>
      <c r="G161" s="4" t="e">
        <f>VLOOKUP(B161,CLA_Accounts!B:K,5,0)</f>
        <v>#N/A</v>
      </c>
      <c r="H161" s="28" t="e">
        <f>VLOOKUP($B161,VENTURE_Accounts!B:K,5,FALSE)</f>
        <v>#N/A</v>
      </c>
      <c r="I161" s="53">
        <f>VLOOKUP(B161,CLA_Berekeningen!B$6:X$191,5,FALSE)</f>
        <v>0</v>
      </c>
      <c r="J161" s="51">
        <f>VLOOKUP(B161,CLA_Berekeningen!B$6:X$191,20,FALSE)</f>
        <v>0</v>
      </c>
      <c r="K161" s="53">
        <f t="shared" si="6"/>
        <v>0</v>
      </c>
      <c r="L161" s="28" t="str">
        <f>VLOOKUP(B161,CLA_Berekeningen!B:X,23,0)</f>
        <v>0</v>
      </c>
      <c r="M161" s="4"/>
      <c r="N161" s="55" t="e">
        <f t="shared" si="7"/>
        <v>#N/A</v>
      </c>
      <c r="O161" s="55" t="e">
        <f t="shared" si="8"/>
        <v>#N/A</v>
      </c>
      <c r="P161" s="4" t="e">
        <f>_xlfn.CONCAT("Beste ",C161,". Je hebt een CLA balans van ",G161," CLA eyecons en een",CLA_Gegevens!$C$3," eyeventure balans van ",H161," eyecons. Je hebt €",J161," rente verdiend op een CLA investering van €",I161,". Dat brengt de totaalwaarde naar €",K161," te converteren. Dit is berekend als ",L161," ",CLA_Gegevens!$C$3," eyeventure eyecons te transfereren bij een waardering van €",CLA_Gegevens!$C$29,". Je nieuwe balans is daarmee ",N161, " ",CLA_Gegevens!$C$3," eyeventure eyecons")</f>
        <v>#N/A</v>
      </c>
    </row>
    <row r="162" spans="2:16" x14ac:dyDescent="0.55000000000000004">
      <c r="B162" s="4">
        <f>CLA_Accounts!$B160</f>
        <v>0</v>
      </c>
      <c r="C162" s="4" t="e">
        <f>VLOOKUP($B162,VENTURE_Accounts!B:K,9,FALSE)</f>
        <v>#N/A</v>
      </c>
      <c r="D162" s="4" t="e">
        <f>VLOOKUP(B162,CLA_Accounts!B:E,4,0)</f>
        <v>#N/A</v>
      </c>
      <c r="E162" s="4" t="e">
        <f>VLOOKUP($B162,VENTURE_Accounts!B:E,4,FALSE)</f>
        <v>#N/A</v>
      </c>
      <c r="F162" s="4" t="e">
        <f>VLOOKUP($B162,VENTURE_Accounts!B:E,2,FALSE)</f>
        <v>#N/A</v>
      </c>
      <c r="G162" s="4" t="e">
        <f>VLOOKUP(B162,CLA_Accounts!B:K,5,0)</f>
        <v>#N/A</v>
      </c>
      <c r="H162" s="28" t="e">
        <f>VLOOKUP($B162,VENTURE_Accounts!B:K,5,FALSE)</f>
        <v>#N/A</v>
      </c>
      <c r="I162" s="53">
        <f>VLOOKUP(B162,CLA_Berekeningen!B$6:X$191,5,FALSE)</f>
        <v>0</v>
      </c>
      <c r="J162" s="51">
        <f>VLOOKUP(B162,CLA_Berekeningen!B$6:X$191,20,FALSE)</f>
        <v>0</v>
      </c>
      <c r="K162" s="53">
        <f t="shared" si="6"/>
        <v>0</v>
      </c>
      <c r="L162" s="28" t="str">
        <f>VLOOKUP(B162,CLA_Berekeningen!B:X,23,0)</f>
        <v>0</v>
      </c>
      <c r="M162" s="4"/>
      <c r="N162" s="55" t="e">
        <f t="shared" si="7"/>
        <v>#N/A</v>
      </c>
      <c r="O162" s="55" t="e">
        <f t="shared" si="8"/>
        <v>#N/A</v>
      </c>
      <c r="P162" s="4" t="e">
        <f>_xlfn.CONCAT("Beste ",C162,". Je hebt een CLA balans van ",G162," CLA eyecons en een",CLA_Gegevens!$C$3," eyeventure balans van ",H162," eyecons. Je hebt €",J162," rente verdiend op een CLA investering van €",I162,". Dat brengt de totaalwaarde naar €",K162," te converteren. Dit is berekend als ",L162," ",CLA_Gegevens!$C$3," eyeventure eyecons te transfereren bij een waardering van €",CLA_Gegevens!$C$29,". Je nieuwe balans is daarmee ",N162, " ",CLA_Gegevens!$C$3," eyeventure eyecons")</f>
        <v>#N/A</v>
      </c>
    </row>
    <row r="163" spans="2:16" x14ac:dyDescent="0.55000000000000004">
      <c r="B163" s="4">
        <f>CLA_Accounts!$B161</f>
        <v>0</v>
      </c>
      <c r="C163" s="4" t="e">
        <f>VLOOKUP($B163,VENTURE_Accounts!B:K,9,FALSE)</f>
        <v>#N/A</v>
      </c>
      <c r="D163" s="4" t="e">
        <f>VLOOKUP(B163,CLA_Accounts!B:E,4,0)</f>
        <v>#N/A</v>
      </c>
      <c r="E163" s="4" t="e">
        <f>VLOOKUP($B163,VENTURE_Accounts!B:E,4,FALSE)</f>
        <v>#N/A</v>
      </c>
      <c r="F163" s="4" t="e">
        <f>VLOOKUP($B163,VENTURE_Accounts!B:E,2,FALSE)</f>
        <v>#N/A</v>
      </c>
      <c r="G163" s="4" t="e">
        <f>VLOOKUP(B163,CLA_Accounts!B:K,5,0)</f>
        <v>#N/A</v>
      </c>
      <c r="H163" s="28" t="e">
        <f>VLOOKUP($B163,VENTURE_Accounts!B:K,5,FALSE)</f>
        <v>#N/A</v>
      </c>
      <c r="I163" s="53">
        <f>VLOOKUP(B163,CLA_Berekeningen!B$6:X$191,5,FALSE)</f>
        <v>0</v>
      </c>
      <c r="J163" s="51">
        <f>VLOOKUP(B163,CLA_Berekeningen!B$6:X$191,20,FALSE)</f>
        <v>0</v>
      </c>
      <c r="K163" s="53">
        <f t="shared" si="6"/>
        <v>0</v>
      </c>
      <c r="L163" s="28" t="str">
        <f>VLOOKUP(B163,CLA_Berekeningen!B:X,23,0)</f>
        <v>0</v>
      </c>
      <c r="M163" s="4"/>
      <c r="N163" s="55" t="e">
        <f t="shared" si="7"/>
        <v>#N/A</v>
      </c>
      <c r="O163" s="55" t="e">
        <f t="shared" si="8"/>
        <v>#N/A</v>
      </c>
      <c r="P163" s="4" t="e">
        <f>_xlfn.CONCAT("Beste ",C163,". Je hebt een CLA balans van ",G163," CLA eyecons en een",CLA_Gegevens!$C$3," eyeventure balans van ",H163," eyecons. Je hebt €",J163," rente verdiend op een CLA investering van €",I163,". Dat brengt de totaalwaarde naar €",K163," te converteren. Dit is berekend als ",L163," ",CLA_Gegevens!$C$3," eyeventure eyecons te transfereren bij een waardering van €",CLA_Gegevens!$C$29,". Je nieuwe balans is daarmee ",N163, " ",CLA_Gegevens!$C$3," eyeventure eyecons")</f>
        <v>#N/A</v>
      </c>
    </row>
    <row r="164" spans="2:16" x14ac:dyDescent="0.55000000000000004">
      <c r="B164" s="4">
        <f>CLA_Accounts!$B162</f>
        <v>0</v>
      </c>
      <c r="C164" s="4" t="e">
        <f>VLOOKUP($B164,VENTURE_Accounts!B:K,9,FALSE)</f>
        <v>#N/A</v>
      </c>
      <c r="D164" s="4" t="e">
        <f>VLOOKUP(B164,CLA_Accounts!B:E,4,0)</f>
        <v>#N/A</v>
      </c>
      <c r="E164" s="4" t="e">
        <f>VLOOKUP($B164,VENTURE_Accounts!B:E,4,FALSE)</f>
        <v>#N/A</v>
      </c>
      <c r="F164" s="4" t="e">
        <f>VLOOKUP($B164,VENTURE_Accounts!B:E,2,FALSE)</f>
        <v>#N/A</v>
      </c>
      <c r="G164" s="4" t="e">
        <f>VLOOKUP(B164,CLA_Accounts!B:K,5,0)</f>
        <v>#N/A</v>
      </c>
      <c r="H164" s="28" t="e">
        <f>VLOOKUP($B164,VENTURE_Accounts!B:K,5,FALSE)</f>
        <v>#N/A</v>
      </c>
      <c r="I164" s="53">
        <f>VLOOKUP(B164,CLA_Berekeningen!B$6:X$191,5,FALSE)</f>
        <v>0</v>
      </c>
      <c r="J164" s="51">
        <f>VLOOKUP(B164,CLA_Berekeningen!B$6:X$191,20,FALSE)</f>
        <v>0</v>
      </c>
      <c r="K164" s="53">
        <f t="shared" si="6"/>
        <v>0</v>
      </c>
      <c r="L164" s="28" t="str">
        <f>VLOOKUP(B164,CLA_Berekeningen!B:X,23,0)</f>
        <v>0</v>
      </c>
      <c r="M164" s="4"/>
      <c r="N164" s="55" t="e">
        <f t="shared" si="7"/>
        <v>#N/A</v>
      </c>
      <c r="O164" s="55" t="e">
        <f t="shared" si="8"/>
        <v>#N/A</v>
      </c>
      <c r="P164" s="4" t="e">
        <f>_xlfn.CONCAT("Beste ",C164,". Je hebt een CLA balans van ",G164," CLA eyecons en een",CLA_Gegevens!$C$3," eyeventure balans van ",H164," eyecons. Je hebt €",J164," rente verdiend op een CLA investering van €",I164,". Dat brengt de totaalwaarde naar €",K164," te converteren. Dit is berekend als ",L164," ",CLA_Gegevens!$C$3," eyeventure eyecons te transfereren bij een waardering van €",CLA_Gegevens!$C$29,". Je nieuwe balans is daarmee ",N164, " ",CLA_Gegevens!$C$3," eyeventure eyecons")</f>
        <v>#N/A</v>
      </c>
    </row>
    <row r="165" spans="2:16" x14ac:dyDescent="0.55000000000000004">
      <c r="B165" s="4">
        <f>CLA_Accounts!$B163</f>
        <v>0</v>
      </c>
      <c r="C165" s="4" t="e">
        <f>VLOOKUP($B165,VENTURE_Accounts!B:K,9,FALSE)</f>
        <v>#N/A</v>
      </c>
      <c r="D165" s="4" t="e">
        <f>VLOOKUP(B165,CLA_Accounts!B:E,4,0)</f>
        <v>#N/A</v>
      </c>
      <c r="E165" s="4" t="e">
        <f>VLOOKUP($B165,VENTURE_Accounts!B:E,4,FALSE)</f>
        <v>#N/A</v>
      </c>
      <c r="F165" s="4" t="e">
        <f>VLOOKUP($B165,VENTURE_Accounts!B:E,2,FALSE)</f>
        <v>#N/A</v>
      </c>
      <c r="G165" s="4" t="e">
        <f>VLOOKUP(B165,CLA_Accounts!B:K,5,0)</f>
        <v>#N/A</v>
      </c>
      <c r="H165" s="28" t="e">
        <f>VLOOKUP($B165,VENTURE_Accounts!B:K,5,FALSE)</f>
        <v>#N/A</v>
      </c>
      <c r="I165" s="53">
        <f>VLOOKUP(B165,CLA_Berekeningen!B$6:X$191,5,FALSE)</f>
        <v>0</v>
      </c>
      <c r="J165" s="51">
        <f>VLOOKUP(B165,CLA_Berekeningen!B$6:X$191,20,FALSE)</f>
        <v>0</v>
      </c>
      <c r="K165" s="53">
        <f t="shared" si="6"/>
        <v>0</v>
      </c>
      <c r="L165" s="28" t="str">
        <f>VLOOKUP(B165,CLA_Berekeningen!B:X,23,0)</f>
        <v>0</v>
      </c>
      <c r="M165" s="4"/>
      <c r="N165" s="55" t="e">
        <f t="shared" si="7"/>
        <v>#N/A</v>
      </c>
      <c r="O165" s="55" t="e">
        <f t="shared" si="8"/>
        <v>#N/A</v>
      </c>
      <c r="P165" s="4" t="e">
        <f>_xlfn.CONCAT("Beste ",C165,". Je hebt een CLA balans van ",G165," CLA eyecons en een",CLA_Gegevens!$C$3," eyeventure balans van ",H165," eyecons. Je hebt €",J165," rente verdiend op een CLA investering van €",I165,". Dat brengt de totaalwaarde naar €",K165," te converteren. Dit is berekend als ",L165," ",CLA_Gegevens!$C$3," eyeventure eyecons te transfereren bij een waardering van €",CLA_Gegevens!$C$29,". Je nieuwe balans is daarmee ",N165, " ",CLA_Gegevens!$C$3," eyeventure eyecons")</f>
        <v>#N/A</v>
      </c>
    </row>
    <row r="166" spans="2:16" x14ac:dyDescent="0.55000000000000004">
      <c r="B166" s="4">
        <f>CLA_Accounts!$B164</f>
        <v>0</v>
      </c>
      <c r="C166" s="4" t="e">
        <f>VLOOKUP($B166,VENTURE_Accounts!B:K,9,FALSE)</f>
        <v>#N/A</v>
      </c>
      <c r="D166" s="4" t="e">
        <f>VLOOKUP(B166,CLA_Accounts!B:E,4,0)</f>
        <v>#N/A</v>
      </c>
      <c r="E166" s="4" t="e">
        <f>VLOOKUP($B166,VENTURE_Accounts!B:E,4,FALSE)</f>
        <v>#N/A</v>
      </c>
      <c r="F166" s="4" t="e">
        <f>VLOOKUP($B166,VENTURE_Accounts!B:E,2,FALSE)</f>
        <v>#N/A</v>
      </c>
      <c r="G166" s="4" t="e">
        <f>VLOOKUP(B166,CLA_Accounts!B:K,5,0)</f>
        <v>#N/A</v>
      </c>
      <c r="H166" s="28" t="e">
        <f>VLOOKUP($B166,VENTURE_Accounts!B:K,5,FALSE)</f>
        <v>#N/A</v>
      </c>
      <c r="I166" s="53">
        <f>VLOOKUP(B166,CLA_Berekeningen!B$6:X$191,5,FALSE)</f>
        <v>0</v>
      </c>
      <c r="J166" s="51">
        <f>VLOOKUP(B166,CLA_Berekeningen!B$6:X$191,20,FALSE)</f>
        <v>0</v>
      </c>
      <c r="K166" s="53">
        <f t="shared" si="6"/>
        <v>0</v>
      </c>
      <c r="L166" s="28" t="str">
        <f>VLOOKUP(B166,CLA_Berekeningen!B:X,23,0)</f>
        <v>0</v>
      </c>
      <c r="M166" s="4"/>
      <c r="N166" s="55" t="e">
        <f t="shared" si="7"/>
        <v>#N/A</v>
      </c>
      <c r="O166" s="55" t="e">
        <f t="shared" si="8"/>
        <v>#N/A</v>
      </c>
      <c r="P166" s="4" t="e">
        <f>_xlfn.CONCAT("Beste ",C166,". Je hebt een CLA balans van ",G166," CLA eyecons en een",CLA_Gegevens!$C$3," eyeventure balans van ",H166," eyecons. Je hebt €",J166," rente verdiend op een CLA investering van €",I166,". Dat brengt de totaalwaarde naar €",K166," te converteren. Dit is berekend als ",L166," ",CLA_Gegevens!$C$3," eyeventure eyecons te transfereren bij een waardering van €",CLA_Gegevens!$C$29,". Je nieuwe balans is daarmee ",N166, " ",CLA_Gegevens!$C$3," eyeventure eyecons")</f>
        <v>#N/A</v>
      </c>
    </row>
    <row r="167" spans="2:16" x14ac:dyDescent="0.55000000000000004">
      <c r="B167" s="4">
        <f>CLA_Accounts!$B165</f>
        <v>0</v>
      </c>
      <c r="C167" s="4" t="e">
        <f>VLOOKUP($B167,VENTURE_Accounts!B:K,9,FALSE)</f>
        <v>#N/A</v>
      </c>
      <c r="D167" s="4" t="e">
        <f>VLOOKUP(B167,CLA_Accounts!B:E,4,0)</f>
        <v>#N/A</v>
      </c>
      <c r="E167" s="4" t="e">
        <f>VLOOKUP($B167,VENTURE_Accounts!B:E,4,FALSE)</f>
        <v>#N/A</v>
      </c>
      <c r="F167" s="4" t="e">
        <f>VLOOKUP($B167,VENTURE_Accounts!B:E,2,FALSE)</f>
        <v>#N/A</v>
      </c>
      <c r="G167" s="4" t="e">
        <f>VLOOKUP(B167,CLA_Accounts!B:K,5,0)</f>
        <v>#N/A</v>
      </c>
      <c r="H167" s="28" t="e">
        <f>VLOOKUP($B167,VENTURE_Accounts!B:K,5,FALSE)</f>
        <v>#N/A</v>
      </c>
      <c r="I167" s="53">
        <f>VLOOKUP(B167,CLA_Berekeningen!B$6:X$191,5,FALSE)</f>
        <v>0</v>
      </c>
      <c r="J167" s="51">
        <f>VLOOKUP(B167,CLA_Berekeningen!B$6:X$191,20,FALSE)</f>
        <v>0</v>
      </c>
      <c r="K167" s="53">
        <f t="shared" si="6"/>
        <v>0</v>
      </c>
      <c r="L167" s="28" t="str">
        <f>VLOOKUP(B167,CLA_Berekeningen!B:X,23,0)</f>
        <v>0</v>
      </c>
      <c r="M167" s="4"/>
      <c r="N167" s="55" t="e">
        <f t="shared" si="7"/>
        <v>#N/A</v>
      </c>
      <c r="O167" s="55" t="e">
        <f t="shared" si="8"/>
        <v>#N/A</v>
      </c>
      <c r="P167" s="4" t="e">
        <f>_xlfn.CONCAT("Beste ",C167,". Je hebt een CLA balans van ",G167," CLA eyecons en een",CLA_Gegevens!$C$3," eyeventure balans van ",H167," eyecons. Je hebt €",J167," rente verdiend op een CLA investering van €",I167,". Dat brengt de totaalwaarde naar €",K167," te converteren. Dit is berekend als ",L167," ",CLA_Gegevens!$C$3," eyeventure eyecons te transfereren bij een waardering van €",CLA_Gegevens!$C$29,". Je nieuwe balans is daarmee ",N167, " ",CLA_Gegevens!$C$3," eyeventure eyecons")</f>
        <v>#N/A</v>
      </c>
    </row>
    <row r="168" spans="2:16" x14ac:dyDescent="0.55000000000000004">
      <c r="B168" s="4">
        <f>CLA_Accounts!$B166</f>
        <v>0</v>
      </c>
      <c r="C168" s="4" t="e">
        <f>VLOOKUP($B168,VENTURE_Accounts!B:K,9,FALSE)</f>
        <v>#N/A</v>
      </c>
      <c r="D168" s="4" t="e">
        <f>VLOOKUP(B168,CLA_Accounts!B:E,4,0)</f>
        <v>#N/A</v>
      </c>
      <c r="E168" s="4" t="e">
        <f>VLOOKUP($B168,VENTURE_Accounts!B:E,4,FALSE)</f>
        <v>#N/A</v>
      </c>
      <c r="F168" s="4" t="e">
        <f>VLOOKUP($B168,VENTURE_Accounts!B:E,2,FALSE)</f>
        <v>#N/A</v>
      </c>
      <c r="G168" s="4" t="e">
        <f>VLOOKUP(B168,CLA_Accounts!B:K,5,0)</f>
        <v>#N/A</v>
      </c>
      <c r="H168" s="28" t="e">
        <f>VLOOKUP($B168,VENTURE_Accounts!B:K,5,FALSE)</f>
        <v>#N/A</v>
      </c>
      <c r="I168" s="53">
        <f>VLOOKUP(B168,CLA_Berekeningen!B$6:X$191,5,FALSE)</f>
        <v>0</v>
      </c>
      <c r="J168" s="51">
        <f>VLOOKUP(B168,CLA_Berekeningen!B$6:X$191,20,FALSE)</f>
        <v>0</v>
      </c>
      <c r="K168" s="53">
        <f t="shared" si="6"/>
        <v>0</v>
      </c>
      <c r="L168" s="28" t="str">
        <f>VLOOKUP(B168,CLA_Berekeningen!B:X,23,0)</f>
        <v>0</v>
      </c>
      <c r="M168" s="4"/>
      <c r="N168" s="55" t="e">
        <f t="shared" si="7"/>
        <v>#N/A</v>
      </c>
      <c r="O168" s="55" t="e">
        <f t="shared" si="8"/>
        <v>#N/A</v>
      </c>
      <c r="P168" s="4" t="e">
        <f>_xlfn.CONCAT("Beste ",C168,". Je hebt een CLA balans van ",G168," CLA eyecons en een",CLA_Gegevens!$C$3," eyeventure balans van ",H168," eyecons. Je hebt €",J168," rente verdiend op een CLA investering van €",I168,". Dat brengt de totaalwaarde naar €",K168," te converteren. Dit is berekend als ",L168," ",CLA_Gegevens!$C$3," eyeventure eyecons te transfereren bij een waardering van €",CLA_Gegevens!$C$29,". Je nieuwe balans is daarmee ",N168, " ",CLA_Gegevens!$C$3," eyeventure eyecons")</f>
        <v>#N/A</v>
      </c>
    </row>
    <row r="169" spans="2:16" x14ac:dyDescent="0.55000000000000004">
      <c r="B169" s="4">
        <f>CLA_Accounts!$B167</f>
        <v>0</v>
      </c>
      <c r="C169" s="4" t="e">
        <f>VLOOKUP($B169,VENTURE_Accounts!B:K,9,FALSE)</f>
        <v>#N/A</v>
      </c>
      <c r="D169" s="4" t="e">
        <f>VLOOKUP(B169,CLA_Accounts!B:E,4,0)</f>
        <v>#N/A</v>
      </c>
      <c r="E169" s="4" t="e">
        <f>VLOOKUP($B169,VENTURE_Accounts!B:E,4,FALSE)</f>
        <v>#N/A</v>
      </c>
      <c r="F169" s="4" t="e">
        <f>VLOOKUP($B169,VENTURE_Accounts!B:E,2,FALSE)</f>
        <v>#N/A</v>
      </c>
      <c r="G169" s="4" t="e">
        <f>VLOOKUP(B169,CLA_Accounts!B:K,5,0)</f>
        <v>#N/A</v>
      </c>
      <c r="H169" s="28" t="e">
        <f>VLOOKUP($B169,VENTURE_Accounts!B:K,5,FALSE)</f>
        <v>#N/A</v>
      </c>
      <c r="I169" s="53">
        <f>VLOOKUP(B169,CLA_Berekeningen!B$6:X$191,5,FALSE)</f>
        <v>0</v>
      </c>
      <c r="J169" s="51">
        <f>VLOOKUP(B169,CLA_Berekeningen!B$6:X$191,20,FALSE)</f>
        <v>0</v>
      </c>
      <c r="K169" s="53">
        <f t="shared" si="6"/>
        <v>0</v>
      </c>
      <c r="L169" s="28" t="str">
        <f>VLOOKUP(B169,CLA_Berekeningen!B:X,23,0)</f>
        <v>0</v>
      </c>
      <c r="M169" s="4"/>
      <c r="N169" s="55" t="e">
        <f t="shared" si="7"/>
        <v>#N/A</v>
      </c>
      <c r="O169" s="55" t="e">
        <f t="shared" si="8"/>
        <v>#N/A</v>
      </c>
      <c r="P169" s="4" t="e">
        <f>_xlfn.CONCAT("Beste ",C169,". Je hebt een CLA balans van ",G169," CLA eyecons en een",CLA_Gegevens!$C$3," eyeventure balans van ",H169," eyecons. Je hebt €",J169," rente verdiend op een CLA investering van €",I169,". Dat brengt de totaalwaarde naar €",K169," te converteren. Dit is berekend als ",L169," ",CLA_Gegevens!$C$3," eyeventure eyecons te transfereren bij een waardering van €",CLA_Gegevens!$C$29,". Je nieuwe balans is daarmee ",N169, " ",CLA_Gegevens!$C$3," eyeventure eyecons")</f>
        <v>#N/A</v>
      </c>
    </row>
    <row r="170" spans="2:16" x14ac:dyDescent="0.55000000000000004">
      <c r="B170" s="4">
        <f>CLA_Accounts!$B168</f>
        <v>0</v>
      </c>
      <c r="C170" s="4" t="e">
        <f>VLOOKUP($B170,VENTURE_Accounts!B:K,9,FALSE)</f>
        <v>#N/A</v>
      </c>
      <c r="D170" s="4" t="e">
        <f>VLOOKUP(B170,CLA_Accounts!B:E,4,0)</f>
        <v>#N/A</v>
      </c>
      <c r="E170" s="4" t="e">
        <f>VLOOKUP($B170,VENTURE_Accounts!B:E,4,FALSE)</f>
        <v>#N/A</v>
      </c>
      <c r="F170" s="4" t="e">
        <f>VLOOKUP($B170,VENTURE_Accounts!B:E,2,FALSE)</f>
        <v>#N/A</v>
      </c>
      <c r="G170" s="4" t="e">
        <f>VLOOKUP(B170,CLA_Accounts!B:K,5,0)</f>
        <v>#N/A</v>
      </c>
      <c r="H170" s="28" t="e">
        <f>VLOOKUP($B170,VENTURE_Accounts!B:K,5,FALSE)</f>
        <v>#N/A</v>
      </c>
      <c r="I170" s="53">
        <f>VLOOKUP(B170,CLA_Berekeningen!B$6:X$191,5,FALSE)</f>
        <v>0</v>
      </c>
      <c r="J170" s="51">
        <f>VLOOKUP(B170,CLA_Berekeningen!B$6:X$191,20,FALSE)</f>
        <v>0</v>
      </c>
      <c r="K170" s="53">
        <f t="shared" si="6"/>
        <v>0</v>
      </c>
      <c r="L170" s="28" t="str">
        <f>VLOOKUP(B170,CLA_Berekeningen!B:X,23,0)</f>
        <v>0</v>
      </c>
      <c r="M170" s="4"/>
      <c r="N170" s="55" t="e">
        <f t="shared" si="7"/>
        <v>#N/A</v>
      </c>
      <c r="O170" s="55" t="e">
        <f t="shared" si="8"/>
        <v>#N/A</v>
      </c>
      <c r="P170" s="4" t="e">
        <f>_xlfn.CONCAT("Beste ",C170,". Je hebt een CLA balans van ",G170," CLA eyecons en een",CLA_Gegevens!$C$3," eyeventure balans van ",H170," eyecons. Je hebt €",J170," rente verdiend op een CLA investering van €",I170,". Dat brengt de totaalwaarde naar €",K170," te converteren. Dit is berekend als ",L170," ",CLA_Gegevens!$C$3," eyeventure eyecons te transfereren bij een waardering van €",CLA_Gegevens!$C$29,". Je nieuwe balans is daarmee ",N170, " ",CLA_Gegevens!$C$3," eyeventure eyecons")</f>
        <v>#N/A</v>
      </c>
    </row>
    <row r="171" spans="2:16" x14ac:dyDescent="0.55000000000000004">
      <c r="B171" s="4">
        <f>CLA_Accounts!$B169</f>
        <v>0</v>
      </c>
      <c r="C171" s="4" t="e">
        <f>VLOOKUP($B171,VENTURE_Accounts!B:K,9,FALSE)</f>
        <v>#N/A</v>
      </c>
      <c r="D171" s="4" t="e">
        <f>VLOOKUP(B171,CLA_Accounts!B:E,4,0)</f>
        <v>#N/A</v>
      </c>
      <c r="E171" s="4" t="e">
        <f>VLOOKUP($B171,VENTURE_Accounts!B:E,4,FALSE)</f>
        <v>#N/A</v>
      </c>
      <c r="F171" s="4" t="e">
        <f>VLOOKUP($B171,VENTURE_Accounts!B:E,2,FALSE)</f>
        <v>#N/A</v>
      </c>
      <c r="G171" s="4" t="e">
        <f>VLOOKUP(B171,CLA_Accounts!B:K,5,0)</f>
        <v>#N/A</v>
      </c>
      <c r="H171" s="28" t="e">
        <f>VLOOKUP($B171,VENTURE_Accounts!B:K,5,FALSE)</f>
        <v>#N/A</v>
      </c>
      <c r="I171" s="53">
        <f>VLOOKUP(B171,CLA_Berekeningen!B$6:X$191,5,FALSE)</f>
        <v>0</v>
      </c>
      <c r="J171" s="51">
        <f>VLOOKUP(B171,CLA_Berekeningen!B$6:X$191,20,FALSE)</f>
        <v>0</v>
      </c>
      <c r="K171" s="53">
        <f t="shared" si="6"/>
        <v>0</v>
      </c>
      <c r="L171" s="28" t="str">
        <f>VLOOKUP(B171,CLA_Berekeningen!B:X,23,0)</f>
        <v>0</v>
      </c>
      <c r="M171" s="4"/>
      <c r="N171" s="55" t="e">
        <f t="shared" si="7"/>
        <v>#N/A</v>
      </c>
      <c r="O171" s="55" t="e">
        <f t="shared" si="8"/>
        <v>#N/A</v>
      </c>
      <c r="P171" s="4" t="e">
        <f>_xlfn.CONCAT("Beste ",C171,". Je hebt een CLA balans van ",G171," CLA eyecons en een",CLA_Gegevens!$C$3," eyeventure balans van ",H171," eyecons. Je hebt €",J171," rente verdiend op een CLA investering van €",I171,". Dat brengt de totaalwaarde naar €",K171," te converteren. Dit is berekend als ",L171," ",CLA_Gegevens!$C$3," eyeventure eyecons te transfereren bij een waardering van €",CLA_Gegevens!$C$29,". Je nieuwe balans is daarmee ",N171, " ",CLA_Gegevens!$C$3," eyeventure eyecons")</f>
        <v>#N/A</v>
      </c>
    </row>
    <row r="172" spans="2:16" x14ac:dyDescent="0.55000000000000004">
      <c r="B172" s="4">
        <f>CLA_Accounts!$B170</f>
        <v>0</v>
      </c>
      <c r="C172" s="4" t="e">
        <f>VLOOKUP($B172,VENTURE_Accounts!B:K,9,FALSE)</f>
        <v>#N/A</v>
      </c>
      <c r="D172" s="4" t="e">
        <f>VLOOKUP(B172,CLA_Accounts!B:E,4,0)</f>
        <v>#N/A</v>
      </c>
      <c r="E172" s="4" t="e">
        <f>VLOOKUP($B172,VENTURE_Accounts!B:E,4,FALSE)</f>
        <v>#N/A</v>
      </c>
      <c r="F172" s="4" t="e">
        <f>VLOOKUP($B172,VENTURE_Accounts!B:E,2,FALSE)</f>
        <v>#N/A</v>
      </c>
      <c r="G172" s="4" t="e">
        <f>VLOOKUP(B172,CLA_Accounts!B:K,5,0)</f>
        <v>#N/A</v>
      </c>
      <c r="H172" s="28" t="e">
        <f>VLOOKUP($B172,VENTURE_Accounts!B:K,5,FALSE)</f>
        <v>#N/A</v>
      </c>
      <c r="I172" s="53">
        <f>VLOOKUP(B172,CLA_Berekeningen!B$6:X$191,5,FALSE)</f>
        <v>0</v>
      </c>
      <c r="J172" s="51">
        <f>VLOOKUP(B172,CLA_Berekeningen!B$6:X$191,20,FALSE)</f>
        <v>0</v>
      </c>
      <c r="K172" s="53">
        <f t="shared" si="6"/>
        <v>0</v>
      </c>
      <c r="L172" s="28" t="str">
        <f>VLOOKUP(B172,CLA_Berekeningen!B:X,23,0)</f>
        <v>0</v>
      </c>
      <c r="M172" s="4"/>
      <c r="N172" s="55" t="e">
        <f t="shared" si="7"/>
        <v>#N/A</v>
      </c>
      <c r="O172" s="55" t="e">
        <f t="shared" si="8"/>
        <v>#N/A</v>
      </c>
      <c r="P172" s="4" t="e">
        <f>_xlfn.CONCAT("Beste ",C172,". Je hebt een CLA balans van ",G172," CLA eyecons en een",CLA_Gegevens!$C$3," eyeventure balans van ",H172," eyecons. Je hebt €",J172," rente verdiend op een CLA investering van €",I172,". Dat brengt de totaalwaarde naar €",K172," te converteren. Dit is berekend als ",L172," ",CLA_Gegevens!$C$3," eyeventure eyecons te transfereren bij een waardering van €",CLA_Gegevens!$C$29,". Je nieuwe balans is daarmee ",N172, " ",CLA_Gegevens!$C$3," eyeventure eyecons")</f>
        <v>#N/A</v>
      </c>
    </row>
    <row r="173" spans="2:16" x14ac:dyDescent="0.55000000000000004">
      <c r="B173" s="4">
        <f>CLA_Accounts!$B171</f>
        <v>0</v>
      </c>
      <c r="C173" s="4" t="e">
        <f>VLOOKUP($B173,VENTURE_Accounts!B:K,9,FALSE)</f>
        <v>#N/A</v>
      </c>
      <c r="D173" s="4" t="e">
        <f>VLOOKUP(B173,CLA_Accounts!B:E,4,0)</f>
        <v>#N/A</v>
      </c>
      <c r="E173" s="4" t="e">
        <f>VLOOKUP($B173,VENTURE_Accounts!B:E,4,FALSE)</f>
        <v>#N/A</v>
      </c>
      <c r="F173" s="4" t="e">
        <f>VLOOKUP($B173,VENTURE_Accounts!B:E,2,FALSE)</f>
        <v>#N/A</v>
      </c>
      <c r="G173" s="4" t="e">
        <f>VLOOKUP(B173,CLA_Accounts!B:K,5,0)</f>
        <v>#N/A</v>
      </c>
      <c r="H173" s="28" t="e">
        <f>VLOOKUP($B173,VENTURE_Accounts!B:K,5,FALSE)</f>
        <v>#N/A</v>
      </c>
      <c r="I173" s="53">
        <f>VLOOKUP(B173,CLA_Berekeningen!B$6:X$191,5,FALSE)</f>
        <v>0</v>
      </c>
      <c r="J173" s="51">
        <f>VLOOKUP(B173,CLA_Berekeningen!B$6:X$191,20,FALSE)</f>
        <v>0</v>
      </c>
      <c r="K173" s="53">
        <f t="shared" si="6"/>
        <v>0</v>
      </c>
      <c r="L173" s="28" t="str">
        <f>VLOOKUP(B173,CLA_Berekeningen!B:X,23,0)</f>
        <v>0</v>
      </c>
      <c r="M173" s="4"/>
      <c r="N173" s="55" t="e">
        <f t="shared" si="7"/>
        <v>#N/A</v>
      </c>
      <c r="O173" s="55" t="e">
        <f t="shared" si="8"/>
        <v>#N/A</v>
      </c>
      <c r="P173" s="4" t="e">
        <f>_xlfn.CONCAT("Beste ",C173,". Je hebt een CLA balans van ",G173," CLA eyecons en een",CLA_Gegevens!$C$3," eyeventure balans van ",H173," eyecons. Je hebt €",J173," rente verdiend op een CLA investering van €",I173,". Dat brengt de totaalwaarde naar €",K173," te converteren. Dit is berekend als ",L173," ",CLA_Gegevens!$C$3," eyeventure eyecons te transfereren bij een waardering van €",CLA_Gegevens!$C$29,". Je nieuwe balans is daarmee ",N173, " ",CLA_Gegevens!$C$3," eyeventure eyecons")</f>
        <v>#N/A</v>
      </c>
    </row>
    <row r="174" spans="2:16" x14ac:dyDescent="0.55000000000000004">
      <c r="B174" s="4">
        <f>CLA_Accounts!$B172</f>
        <v>0</v>
      </c>
      <c r="C174" s="4" t="e">
        <f>VLOOKUP($B174,VENTURE_Accounts!B:K,9,FALSE)</f>
        <v>#N/A</v>
      </c>
      <c r="D174" s="4" t="e">
        <f>VLOOKUP(B174,CLA_Accounts!B:E,4,0)</f>
        <v>#N/A</v>
      </c>
      <c r="E174" s="4" t="e">
        <f>VLOOKUP($B174,VENTURE_Accounts!B:E,4,FALSE)</f>
        <v>#N/A</v>
      </c>
      <c r="F174" s="4" t="e">
        <f>VLOOKUP($B174,VENTURE_Accounts!B:E,2,FALSE)</f>
        <v>#N/A</v>
      </c>
      <c r="G174" s="4" t="e">
        <f>VLOOKUP(B174,CLA_Accounts!B:K,5,0)</f>
        <v>#N/A</v>
      </c>
      <c r="H174" s="28" t="e">
        <f>VLOOKUP($B174,VENTURE_Accounts!B:K,5,FALSE)</f>
        <v>#N/A</v>
      </c>
      <c r="I174" s="53">
        <f>VLOOKUP(B174,CLA_Berekeningen!B$6:X$191,5,FALSE)</f>
        <v>0</v>
      </c>
      <c r="J174" s="51">
        <f>VLOOKUP(B174,CLA_Berekeningen!B$6:X$191,20,FALSE)</f>
        <v>0</v>
      </c>
      <c r="K174" s="53">
        <f t="shared" si="6"/>
        <v>0</v>
      </c>
      <c r="L174" s="28" t="str">
        <f>VLOOKUP(B174,CLA_Berekeningen!B:X,23,0)</f>
        <v>0</v>
      </c>
      <c r="M174" s="4"/>
      <c r="N174" s="55" t="e">
        <f t="shared" si="7"/>
        <v>#N/A</v>
      </c>
      <c r="O174" s="55" t="e">
        <f t="shared" si="8"/>
        <v>#N/A</v>
      </c>
      <c r="P174" s="4" t="e">
        <f>_xlfn.CONCAT("Beste ",C174,". Je hebt een CLA balans van ",G174," CLA eyecons en een",CLA_Gegevens!$C$3," eyeventure balans van ",H174," eyecons. Je hebt €",J174," rente verdiend op een CLA investering van €",I174,". Dat brengt de totaalwaarde naar €",K174," te converteren. Dit is berekend als ",L174," ",CLA_Gegevens!$C$3," eyeventure eyecons te transfereren bij een waardering van €",CLA_Gegevens!$C$29,". Je nieuwe balans is daarmee ",N174, " ",CLA_Gegevens!$C$3," eyeventure eyecons")</f>
        <v>#N/A</v>
      </c>
    </row>
    <row r="175" spans="2:16" x14ac:dyDescent="0.55000000000000004">
      <c r="B175" s="4">
        <f>CLA_Accounts!$B173</f>
        <v>0</v>
      </c>
      <c r="C175" s="4" t="e">
        <f>VLOOKUP($B175,VENTURE_Accounts!B:K,9,FALSE)</f>
        <v>#N/A</v>
      </c>
      <c r="D175" s="4" t="e">
        <f>VLOOKUP(B175,CLA_Accounts!B:E,4,0)</f>
        <v>#N/A</v>
      </c>
      <c r="E175" s="4" t="e">
        <f>VLOOKUP($B175,VENTURE_Accounts!B:E,4,FALSE)</f>
        <v>#N/A</v>
      </c>
      <c r="F175" s="4" t="e">
        <f>VLOOKUP($B175,VENTURE_Accounts!B:E,2,FALSE)</f>
        <v>#N/A</v>
      </c>
      <c r="G175" s="4" t="e">
        <f>VLOOKUP(B175,CLA_Accounts!B:K,5,0)</f>
        <v>#N/A</v>
      </c>
      <c r="H175" s="28" t="e">
        <f>VLOOKUP($B175,VENTURE_Accounts!B:K,5,FALSE)</f>
        <v>#N/A</v>
      </c>
      <c r="I175" s="53">
        <f>VLOOKUP(B175,CLA_Berekeningen!B$6:X$191,5,FALSE)</f>
        <v>0</v>
      </c>
      <c r="J175" s="51">
        <f>VLOOKUP(B175,CLA_Berekeningen!B$6:X$191,20,FALSE)</f>
        <v>0</v>
      </c>
      <c r="K175" s="53">
        <f t="shared" si="6"/>
        <v>0</v>
      </c>
      <c r="L175" s="28" t="str">
        <f>VLOOKUP(B175,CLA_Berekeningen!B:X,23,0)</f>
        <v>0</v>
      </c>
      <c r="M175" s="4"/>
      <c r="N175" s="55" t="e">
        <f t="shared" si="7"/>
        <v>#N/A</v>
      </c>
      <c r="O175" s="55" t="e">
        <f t="shared" si="8"/>
        <v>#N/A</v>
      </c>
      <c r="P175" s="4" t="e">
        <f>_xlfn.CONCAT("Beste ",C175,". Je hebt een CLA balans van ",G175," CLA eyecons en een",CLA_Gegevens!$C$3," eyeventure balans van ",H175," eyecons. Je hebt €",J175," rente verdiend op een CLA investering van €",I175,". Dat brengt de totaalwaarde naar €",K175," te converteren. Dit is berekend als ",L175," ",CLA_Gegevens!$C$3," eyeventure eyecons te transfereren bij een waardering van €",CLA_Gegevens!$C$29,". Je nieuwe balans is daarmee ",N175, " ",CLA_Gegevens!$C$3," eyeventure eyecons")</f>
        <v>#N/A</v>
      </c>
    </row>
    <row r="176" spans="2:16" x14ac:dyDescent="0.55000000000000004">
      <c r="B176" s="4">
        <f>CLA_Accounts!$B174</f>
        <v>0</v>
      </c>
      <c r="C176" s="4" t="e">
        <f>VLOOKUP($B176,VENTURE_Accounts!B:K,9,FALSE)</f>
        <v>#N/A</v>
      </c>
      <c r="D176" s="4" t="e">
        <f>VLOOKUP(B176,CLA_Accounts!B:E,4,0)</f>
        <v>#N/A</v>
      </c>
      <c r="E176" s="4" t="e">
        <f>VLOOKUP($B176,VENTURE_Accounts!B:E,4,FALSE)</f>
        <v>#N/A</v>
      </c>
      <c r="F176" s="4" t="e">
        <f>VLOOKUP($B176,VENTURE_Accounts!B:E,2,FALSE)</f>
        <v>#N/A</v>
      </c>
      <c r="G176" s="4" t="e">
        <f>VLOOKUP(B176,CLA_Accounts!B:K,5,0)</f>
        <v>#N/A</v>
      </c>
      <c r="H176" s="28" t="e">
        <f>VLOOKUP($B176,VENTURE_Accounts!B:K,5,FALSE)</f>
        <v>#N/A</v>
      </c>
      <c r="I176" s="53">
        <f>VLOOKUP(B176,CLA_Berekeningen!B$6:X$191,5,FALSE)</f>
        <v>0</v>
      </c>
      <c r="J176" s="51">
        <f>VLOOKUP(B176,CLA_Berekeningen!B$6:X$191,20,FALSE)</f>
        <v>0</v>
      </c>
      <c r="K176" s="53">
        <f t="shared" si="6"/>
        <v>0</v>
      </c>
      <c r="L176" s="28" t="str">
        <f>VLOOKUP(B176,CLA_Berekeningen!B:X,23,0)</f>
        <v>0</v>
      </c>
      <c r="M176" s="4"/>
      <c r="N176" s="55" t="e">
        <f t="shared" si="7"/>
        <v>#N/A</v>
      </c>
      <c r="O176" s="55" t="e">
        <f t="shared" si="8"/>
        <v>#N/A</v>
      </c>
      <c r="P176" s="4" t="e">
        <f>_xlfn.CONCAT("Beste ",C176,". Je hebt een CLA balans van ",G176," CLA eyecons en een",CLA_Gegevens!$C$3," eyeventure balans van ",H176," eyecons. Je hebt €",J176," rente verdiend op een CLA investering van €",I176,". Dat brengt de totaalwaarde naar €",K176," te converteren. Dit is berekend als ",L176," ",CLA_Gegevens!$C$3," eyeventure eyecons te transfereren bij een waardering van €",CLA_Gegevens!$C$29,". Je nieuwe balans is daarmee ",N176, " ",CLA_Gegevens!$C$3," eyeventure eyecons")</f>
        <v>#N/A</v>
      </c>
    </row>
    <row r="177" spans="2:16" x14ac:dyDescent="0.55000000000000004">
      <c r="B177" s="4">
        <f>CLA_Accounts!$B175</f>
        <v>0</v>
      </c>
      <c r="C177" s="4" t="e">
        <f>VLOOKUP($B177,VENTURE_Accounts!B:K,9,FALSE)</f>
        <v>#N/A</v>
      </c>
      <c r="D177" s="4" t="e">
        <f>VLOOKUP(B177,CLA_Accounts!B:E,4,0)</f>
        <v>#N/A</v>
      </c>
      <c r="E177" s="4" t="e">
        <f>VLOOKUP($B177,VENTURE_Accounts!B:E,4,FALSE)</f>
        <v>#N/A</v>
      </c>
      <c r="F177" s="4" t="e">
        <f>VLOOKUP($B177,VENTURE_Accounts!B:E,2,FALSE)</f>
        <v>#N/A</v>
      </c>
      <c r="G177" s="4" t="e">
        <f>VLOOKUP(B177,CLA_Accounts!B:K,5,0)</f>
        <v>#N/A</v>
      </c>
      <c r="H177" s="28" t="e">
        <f>VLOOKUP($B177,VENTURE_Accounts!B:K,5,FALSE)</f>
        <v>#N/A</v>
      </c>
      <c r="I177" s="53">
        <f>VLOOKUP(B177,CLA_Berekeningen!B$6:X$191,5,FALSE)</f>
        <v>0</v>
      </c>
      <c r="J177" s="51">
        <f>VLOOKUP(B177,CLA_Berekeningen!B$6:X$191,20,FALSE)</f>
        <v>0</v>
      </c>
      <c r="K177" s="53">
        <f t="shared" si="6"/>
        <v>0</v>
      </c>
      <c r="L177" s="28" t="str">
        <f>VLOOKUP(B177,CLA_Berekeningen!B:X,23,0)</f>
        <v>0</v>
      </c>
      <c r="M177" s="4"/>
      <c r="N177" s="55" t="e">
        <f t="shared" si="7"/>
        <v>#N/A</v>
      </c>
      <c r="O177" s="55" t="e">
        <f t="shared" si="8"/>
        <v>#N/A</v>
      </c>
      <c r="P177" s="4" t="e">
        <f>_xlfn.CONCAT("Beste ",C177,". Je hebt een CLA balans van ",G177," CLA eyecons en een",CLA_Gegevens!$C$3," eyeventure balans van ",H177," eyecons. Je hebt €",J177," rente verdiend op een CLA investering van €",I177,". Dat brengt de totaalwaarde naar €",K177," te converteren. Dit is berekend als ",L177," ",CLA_Gegevens!$C$3," eyeventure eyecons te transfereren bij een waardering van €",CLA_Gegevens!$C$29,". Je nieuwe balans is daarmee ",N177, " ",CLA_Gegevens!$C$3," eyeventure eyecons")</f>
        <v>#N/A</v>
      </c>
    </row>
    <row r="178" spans="2:16" x14ac:dyDescent="0.55000000000000004">
      <c r="B178" s="4">
        <f>CLA_Accounts!$B176</f>
        <v>0</v>
      </c>
      <c r="C178" s="4" t="e">
        <f>VLOOKUP($B178,VENTURE_Accounts!B:K,9,FALSE)</f>
        <v>#N/A</v>
      </c>
      <c r="D178" s="4" t="e">
        <f>VLOOKUP(B178,CLA_Accounts!B:E,4,0)</f>
        <v>#N/A</v>
      </c>
      <c r="E178" s="4" t="e">
        <f>VLOOKUP($B178,VENTURE_Accounts!B:E,4,FALSE)</f>
        <v>#N/A</v>
      </c>
      <c r="F178" s="4" t="e">
        <f>VLOOKUP($B178,VENTURE_Accounts!B:E,2,FALSE)</f>
        <v>#N/A</v>
      </c>
      <c r="G178" s="4" t="e">
        <f>VLOOKUP(B178,CLA_Accounts!B:K,5,0)</f>
        <v>#N/A</v>
      </c>
      <c r="H178" s="28" t="e">
        <f>VLOOKUP($B178,VENTURE_Accounts!B:K,5,FALSE)</f>
        <v>#N/A</v>
      </c>
      <c r="I178" s="53">
        <f>VLOOKUP(B178,CLA_Berekeningen!B$6:X$191,5,FALSE)</f>
        <v>0</v>
      </c>
      <c r="J178" s="51">
        <f>VLOOKUP(B178,CLA_Berekeningen!B$6:X$191,20,FALSE)</f>
        <v>0</v>
      </c>
      <c r="K178" s="53">
        <f t="shared" si="6"/>
        <v>0</v>
      </c>
      <c r="L178" s="28" t="str">
        <f>VLOOKUP(B178,CLA_Berekeningen!B:X,23,0)</f>
        <v>0</v>
      </c>
      <c r="M178" s="4"/>
      <c r="N178" s="55" t="e">
        <f t="shared" si="7"/>
        <v>#N/A</v>
      </c>
      <c r="O178" s="55" t="e">
        <f t="shared" si="8"/>
        <v>#N/A</v>
      </c>
      <c r="P178" s="4" t="e">
        <f>_xlfn.CONCAT("Beste ",C178,". Je hebt een CLA balans van ",G178," CLA eyecons en een",CLA_Gegevens!$C$3," eyeventure balans van ",H178," eyecons. Je hebt €",J178," rente verdiend op een CLA investering van €",I178,". Dat brengt de totaalwaarde naar €",K178," te converteren. Dit is berekend als ",L178," ",CLA_Gegevens!$C$3," eyeventure eyecons te transfereren bij een waardering van €",CLA_Gegevens!$C$29,". Je nieuwe balans is daarmee ",N178, " ",CLA_Gegevens!$C$3," eyeventure eyecons")</f>
        <v>#N/A</v>
      </c>
    </row>
    <row r="179" spans="2:16" x14ac:dyDescent="0.55000000000000004">
      <c r="B179" s="4">
        <f>CLA_Accounts!$B177</f>
        <v>0</v>
      </c>
      <c r="C179" s="4" t="e">
        <f>VLOOKUP($B179,VENTURE_Accounts!B:K,9,FALSE)</f>
        <v>#N/A</v>
      </c>
      <c r="D179" s="4" t="e">
        <f>VLOOKUP(B179,CLA_Accounts!B:E,4,0)</f>
        <v>#N/A</v>
      </c>
      <c r="E179" s="4" t="e">
        <f>VLOOKUP($B179,VENTURE_Accounts!B:E,4,FALSE)</f>
        <v>#N/A</v>
      </c>
      <c r="F179" s="4" t="e">
        <f>VLOOKUP($B179,VENTURE_Accounts!B:E,2,FALSE)</f>
        <v>#N/A</v>
      </c>
      <c r="G179" s="4" t="e">
        <f>VLOOKUP(B179,CLA_Accounts!B:K,5,0)</f>
        <v>#N/A</v>
      </c>
      <c r="H179" s="28" t="e">
        <f>VLOOKUP($B179,VENTURE_Accounts!B:K,5,FALSE)</f>
        <v>#N/A</v>
      </c>
      <c r="I179" s="53">
        <f>VLOOKUP(B179,CLA_Berekeningen!B$6:X$191,5,FALSE)</f>
        <v>0</v>
      </c>
      <c r="J179" s="51">
        <f>VLOOKUP(B179,CLA_Berekeningen!B$6:X$191,20,FALSE)</f>
        <v>0</v>
      </c>
      <c r="K179" s="53">
        <f t="shared" si="6"/>
        <v>0</v>
      </c>
      <c r="L179" s="28" t="str">
        <f>VLOOKUP(B179,CLA_Berekeningen!B:X,23,0)</f>
        <v>0</v>
      </c>
      <c r="M179" s="4"/>
      <c r="N179" s="55" t="e">
        <f t="shared" si="7"/>
        <v>#N/A</v>
      </c>
      <c r="O179" s="55" t="e">
        <f t="shared" si="8"/>
        <v>#N/A</v>
      </c>
      <c r="P179" s="4" t="e">
        <f>_xlfn.CONCAT("Beste ",C179,". Je hebt een CLA balans van ",G179," CLA eyecons en een",CLA_Gegevens!$C$3," eyeventure balans van ",H179," eyecons. Je hebt €",J179," rente verdiend op een CLA investering van €",I179,". Dat brengt de totaalwaarde naar €",K179," te converteren. Dit is berekend als ",L179," ",CLA_Gegevens!$C$3," eyeventure eyecons te transfereren bij een waardering van €",CLA_Gegevens!$C$29,". Je nieuwe balans is daarmee ",N179, " ",CLA_Gegevens!$C$3," eyeventure eyecons")</f>
        <v>#N/A</v>
      </c>
    </row>
    <row r="180" spans="2:16" x14ac:dyDescent="0.55000000000000004">
      <c r="B180" s="4">
        <f>CLA_Accounts!$B178</f>
        <v>0</v>
      </c>
      <c r="C180" s="4" t="e">
        <f>VLOOKUP($B180,VENTURE_Accounts!B:K,9,FALSE)</f>
        <v>#N/A</v>
      </c>
      <c r="D180" s="4" t="e">
        <f>VLOOKUP(B180,CLA_Accounts!B:E,4,0)</f>
        <v>#N/A</v>
      </c>
      <c r="E180" s="4" t="e">
        <f>VLOOKUP($B180,VENTURE_Accounts!B:E,4,FALSE)</f>
        <v>#N/A</v>
      </c>
      <c r="F180" s="4" t="e">
        <f>VLOOKUP($B180,VENTURE_Accounts!B:E,2,FALSE)</f>
        <v>#N/A</v>
      </c>
      <c r="G180" s="4" t="e">
        <f>VLOOKUP(B180,CLA_Accounts!B:K,5,0)</f>
        <v>#N/A</v>
      </c>
      <c r="H180" s="28" t="e">
        <f>VLOOKUP($B180,VENTURE_Accounts!B:K,5,FALSE)</f>
        <v>#N/A</v>
      </c>
      <c r="I180" s="53">
        <f>VLOOKUP(B180,CLA_Berekeningen!B$6:X$191,5,FALSE)</f>
        <v>0</v>
      </c>
      <c r="J180" s="51">
        <f>VLOOKUP(B180,CLA_Berekeningen!B$6:X$191,20,FALSE)</f>
        <v>0</v>
      </c>
      <c r="K180" s="53">
        <f t="shared" si="6"/>
        <v>0</v>
      </c>
      <c r="L180" s="28" t="str">
        <f>VLOOKUP(B180,CLA_Berekeningen!B:X,23,0)</f>
        <v>0</v>
      </c>
      <c r="M180" s="4"/>
      <c r="N180" s="55" t="e">
        <f t="shared" si="7"/>
        <v>#N/A</v>
      </c>
      <c r="O180" s="55" t="e">
        <f t="shared" si="8"/>
        <v>#N/A</v>
      </c>
      <c r="P180" s="4" t="e">
        <f>_xlfn.CONCAT("Beste ",C180,". Je hebt een CLA balans van ",G180," CLA eyecons en een",CLA_Gegevens!$C$3," eyeventure balans van ",H180," eyecons. Je hebt €",J180," rente verdiend op een CLA investering van €",I180,". Dat brengt de totaalwaarde naar €",K180," te converteren. Dit is berekend als ",L180," ",CLA_Gegevens!$C$3," eyeventure eyecons te transfereren bij een waardering van €",CLA_Gegevens!$C$29,". Je nieuwe balans is daarmee ",N180, " ",CLA_Gegevens!$C$3," eyeventure eyecons")</f>
        <v>#N/A</v>
      </c>
    </row>
    <row r="181" spans="2:16" x14ac:dyDescent="0.55000000000000004">
      <c r="B181" s="4">
        <f>CLA_Accounts!$B179</f>
        <v>0</v>
      </c>
      <c r="C181" s="4" t="e">
        <f>VLOOKUP($B181,VENTURE_Accounts!B:K,9,FALSE)</f>
        <v>#N/A</v>
      </c>
      <c r="D181" s="4" t="e">
        <f>VLOOKUP(B181,CLA_Accounts!B:E,4,0)</f>
        <v>#N/A</v>
      </c>
      <c r="E181" s="4" t="e">
        <f>VLOOKUP($B181,VENTURE_Accounts!B:E,4,FALSE)</f>
        <v>#N/A</v>
      </c>
      <c r="F181" s="4" t="e">
        <f>VLOOKUP($B181,VENTURE_Accounts!B:E,2,FALSE)</f>
        <v>#N/A</v>
      </c>
      <c r="G181" s="4" t="e">
        <f>VLOOKUP(B181,CLA_Accounts!B:K,5,0)</f>
        <v>#N/A</v>
      </c>
      <c r="H181" s="28" t="e">
        <f>VLOOKUP($B181,VENTURE_Accounts!B:K,5,FALSE)</f>
        <v>#N/A</v>
      </c>
      <c r="I181" s="53">
        <f>VLOOKUP(B181,CLA_Berekeningen!B$6:X$191,5,FALSE)</f>
        <v>0</v>
      </c>
      <c r="J181" s="51">
        <f>VLOOKUP(B181,CLA_Berekeningen!B$6:X$191,20,FALSE)</f>
        <v>0</v>
      </c>
      <c r="K181" s="53">
        <f t="shared" si="6"/>
        <v>0</v>
      </c>
      <c r="L181" s="28" t="str">
        <f>VLOOKUP(B181,CLA_Berekeningen!B:X,23,0)</f>
        <v>0</v>
      </c>
      <c r="M181" s="4"/>
      <c r="N181" s="55" t="e">
        <f t="shared" si="7"/>
        <v>#N/A</v>
      </c>
      <c r="O181" s="55" t="e">
        <f t="shared" si="8"/>
        <v>#N/A</v>
      </c>
      <c r="P181" s="4" t="e">
        <f>_xlfn.CONCAT("Beste ",C181,". Je hebt een CLA balans van ",G181," CLA eyecons en een",CLA_Gegevens!$C$3," eyeventure balans van ",H181," eyecons. Je hebt €",J181," rente verdiend op een CLA investering van €",I181,". Dat brengt de totaalwaarde naar €",K181," te converteren. Dit is berekend als ",L181," ",CLA_Gegevens!$C$3," eyeventure eyecons te transfereren bij een waardering van €",CLA_Gegevens!$C$29,". Je nieuwe balans is daarmee ",N181, " ",CLA_Gegevens!$C$3," eyeventure eyecons")</f>
        <v>#N/A</v>
      </c>
    </row>
    <row r="182" spans="2:16" x14ac:dyDescent="0.55000000000000004">
      <c r="B182" s="4">
        <f>CLA_Accounts!$B180</f>
        <v>0</v>
      </c>
      <c r="C182" s="4" t="e">
        <f>VLOOKUP($B182,VENTURE_Accounts!B:K,9,FALSE)</f>
        <v>#N/A</v>
      </c>
      <c r="D182" s="4" t="e">
        <f>VLOOKUP(B182,CLA_Accounts!B:E,4,0)</f>
        <v>#N/A</v>
      </c>
      <c r="E182" s="4" t="e">
        <f>VLOOKUP($B182,VENTURE_Accounts!B:E,4,FALSE)</f>
        <v>#N/A</v>
      </c>
      <c r="F182" s="4" t="e">
        <f>VLOOKUP($B182,VENTURE_Accounts!B:E,2,FALSE)</f>
        <v>#N/A</v>
      </c>
      <c r="G182" s="4" t="e">
        <f>VLOOKUP(B182,CLA_Accounts!B:K,5,0)</f>
        <v>#N/A</v>
      </c>
      <c r="H182" s="28" t="e">
        <f>VLOOKUP($B182,VENTURE_Accounts!B:K,5,FALSE)</f>
        <v>#N/A</v>
      </c>
      <c r="I182" s="53">
        <f>VLOOKUP(B182,CLA_Berekeningen!B$6:X$191,5,FALSE)</f>
        <v>0</v>
      </c>
      <c r="J182" s="51">
        <f>VLOOKUP(B182,CLA_Berekeningen!B$6:X$191,20,FALSE)</f>
        <v>0</v>
      </c>
      <c r="K182" s="53">
        <f t="shared" si="6"/>
        <v>0</v>
      </c>
      <c r="L182" s="28" t="str">
        <f>VLOOKUP(B182,CLA_Berekeningen!B:X,23,0)</f>
        <v>0</v>
      </c>
      <c r="M182" s="4"/>
      <c r="N182" s="55" t="e">
        <f t="shared" si="7"/>
        <v>#N/A</v>
      </c>
      <c r="O182" s="55" t="e">
        <f t="shared" si="8"/>
        <v>#N/A</v>
      </c>
      <c r="P182" s="4" t="e">
        <f>_xlfn.CONCAT("Beste ",C182,". Je hebt een CLA balans van ",G182," CLA eyecons en een",CLA_Gegevens!$C$3," eyeventure balans van ",H182," eyecons. Je hebt €",J182," rente verdiend op een CLA investering van €",I182,". Dat brengt de totaalwaarde naar €",K182," te converteren. Dit is berekend als ",L182," ",CLA_Gegevens!$C$3," eyeventure eyecons te transfereren bij een waardering van €",CLA_Gegevens!$C$29,". Je nieuwe balans is daarmee ",N182, " ",CLA_Gegevens!$C$3," eyeventure eyecons")</f>
        <v>#N/A</v>
      </c>
    </row>
    <row r="183" spans="2:16" x14ac:dyDescent="0.55000000000000004">
      <c r="B183" s="4">
        <f>CLA_Accounts!$B181</f>
        <v>0</v>
      </c>
      <c r="C183" s="4" t="e">
        <f>VLOOKUP($B183,VENTURE_Accounts!B:K,9,FALSE)</f>
        <v>#N/A</v>
      </c>
      <c r="D183" s="4" t="e">
        <f>VLOOKUP(B183,CLA_Accounts!B:E,4,0)</f>
        <v>#N/A</v>
      </c>
      <c r="E183" s="4" t="e">
        <f>VLOOKUP($B183,VENTURE_Accounts!B:E,4,FALSE)</f>
        <v>#N/A</v>
      </c>
      <c r="F183" s="4" t="e">
        <f>VLOOKUP($B183,VENTURE_Accounts!B:E,2,FALSE)</f>
        <v>#N/A</v>
      </c>
      <c r="G183" s="4" t="e">
        <f>VLOOKUP(B183,CLA_Accounts!B:K,5,0)</f>
        <v>#N/A</v>
      </c>
      <c r="H183" s="28" t="e">
        <f>VLOOKUP($B183,VENTURE_Accounts!B:K,5,FALSE)</f>
        <v>#N/A</v>
      </c>
      <c r="I183" s="53">
        <f>VLOOKUP(B183,CLA_Berekeningen!B$6:X$191,5,FALSE)</f>
        <v>0</v>
      </c>
      <c r="J183" s="51">
        <f>VLOOKUP(B183,CLA_Berekeningen!B$6:X$191,20,FALSE)</f>
        <v>0</v>
      </c>
      <c r="K183" s="53">
        <f t="shared" si="6"/>
        <v>0</v>
      </c>
      <c r="L183" s="28" t="str">
        <f>VLOOKUP(B183,CLA_Berekeningen!B:X,23,0)</f>
        <v>0</v>
      </c>
      <c r="M183" s="4"/>
      <c r="N183" s="55" t="e">
        <f t="shared" si="7"/>
        <v>#N/A</v>
      </c>
      <c r="O183" s="55" t="e">
        <f t="shared" si="8"/>
        <v>#N/A</v>
      </c>
      <c r="P183" s="4" t="e">
        <f>_xlfn.CONCAT("Beste ",C183,". Je hebt een CLA balans van ",G183," CLA eyecons en een",CLA_Gegevens!$C$3," eyeventure balans van ",H183," eyecons. Je hebt €",J183," rente verdiend op een CLA investering van €",I183,". Dat brengt de totaalwaarde naar €",K183," te converteren. Dit is berekend als ",L183," ",CLA_Gegevens!$C$3," eyeventure eyecons te transfereren bij een waardering van €",CLA_Gegevens!$C$29,". Je nieuwe balans is daarmee ",N183, " ",CLA_Gegevens!$C$3," eyeventure eyecons")</f>
        <v>#N/A</v>
      </c>
    </row>
    <row r="184" spans="2:16" x14ac:dyDescent="0.55000000000000004">
      <c r="B184" s="4">
        <f>CLA_Accounts!$B182</f>
        <v>0</v>
      </c>
      <c r="C184" s="4" t="e">
        <f>VLOOKUP($B184,VENTURE_Accounts!B:K,9,FALSE)</f>
        <v>#N/A</v>
      </c>
      <c r="D184" s="4" t="e">
        <f>VLOOKUP(B184,CLA_Accounts!B:E,4,0)</f>
        <v>#N/A</v>
      </c>
      <c r="E184" s="4" t="e">
        <f>VLOOKUP($B184,VENTURE_Accounts!B:E,4,FALSE)</f>
        <v>#N/A</v>
      </c>
      <c r="F184" s="4" t="e">
        <f>VLOOKUP($B184,VENTURE_Accounts!B:E,2,FALSE)</f>
        <v>#N/A</v>
      </c>
      <c r="G184" s="4" t="e">
        <f>VLOOKUP(B184,CLA_Accounts!B:K,5,0)</f>
        <v>#N/A</v>
      </c>
      <c r="H184" s="28" t="e">
        <f>VLOOKUP($B184,VENTURE_Accounts!B:K,5,FALSE)</f>
        <v>#N/A</v>
      </c>
      <c r="I184" s="53">
        <f>VLOOKUP(B184,CLA_Berekeningen!B$6:X$191,5,FALSE)</f>
        <v>0</v>
      </c>
      <c r="J184" s="51">
        <f>VLOOKUP(B184,CLA_Berekeningen!B$6:X$191,20,FALSE)</f>
        <v>0</v>
      </c>
      <c r="K184" s="53">
        <f t="shared" si="6"/>
        <v>0</v>
      </c>
      <c r="L184" s="28" t="str">
        <f>VLOOKUP(B184,CLA_Berekeningen!B:X,23,0)</f>
        <v>0</v>
      </c>
      <c r="M184" s="4"/>
      <c r="N184" s="55" t="e">
        <f t="shared" si="7"/>
        <v>#N/A</v>
      </c>
      <c r="O184" s="55" t="e">
        <f t="shared" si="8"/>
        <v>#N/A</v>
      </c>
      <c r="P184" s="4" t="e">
        <f>_xlfn.CONCAT("Beste ",C184,". Je hebt een CLA balans van ",G184," CLA eyecons en een",CLA_Gegevens!$C$3," eyeventure balans van ",H184," eyecons. Je hebt €",J184," rente verdiend op een CLA investering van €",I184,". Dat brengt de totaalwaarde naar €",K184," te converteren. Dit is berekend als ",L184," ",CLA_Gegevens!$C$3," eyeventure eyecons te transfereren bij een waardering van €",CLA_Gegevens!$C$29,". Je nieuwe balans is daarmee ",N184, " ",CLA_Gegevens!$C$3," eyeventure eyecons")</f>
        <v>#N/A</v>
      </c>
    </row>
    <row r="185" spans="2:16" x14ac:dyDescent="0.55000000000000004">
      <c r="B185" s="4">
        <f>CLA_Accounts!$B183</f>
        <v>0</v>
      </c>
      <c r="C185" s="4" t="e">
        <f>VLOOKUP($B185,VENTURE_Accounts!B:K,9,FALSE)</f>
        <v>#N/A</v>
      </c>
      <c r="D185" s="4" t="e">
        <f>VLOOKUP(B185,CLA_Accounts!B:E,4,0)</f>
        <v>#N/A</v>
      </c>
      <c r="E185" s="4" t="e">
        <f>VLOOKUP($B185,VENTURE_Accounts!B:E,4,FALSE)</f>
        <v>#N/A</v>
      </c>
      <c r="F185" s="4" t="e">
        <f>VLOOKUP($B185,VENTURE_Accounts!B:E,2,FALSE)</f>
        <v>#N/A</v>
      </c>
      <c r="G185" s="4" t="e">
        <f>VLOOKUP(B185,CLA_Accounts!B:K,5,0)</f>
        <v>#N/A</v>
      </c>
      <c r="H185" s="28" t="e">
        <f>VLOOKUP($B185,VENTURE_Accounts!B:K,5,FALSE)</f>
        <v>#N/A</v>
      </c>
      <c r="I185" s="53">
        <f>VLOOKUP(B185,CLA_Berekeningen!B$6:X$191,5,FALSE)</f>
        <v>0</v>
      </c>
      <c r="J185" s="51">
        <f>VLOOKUP(B185,CLA_Berekeningen!B$6:X$191,20,FALSE)</f>
        <v>0</v>
      </c>
      <c r="K185" s="53">
        <f t="shared" si="6"/>
        <v>0</v>
      </c>
      <c r="L185" s="28" t="str">
        <f>VLOOKUP(B185,CLA_Berekeningen!B:X,23,0)</f>
        <v>0</v>
      </c>
      <c r="M185" s="4"/>
      <c r="N185" s="55" t="e">
        <f t="shared" si="7"/>
        <v>#N/A</v>
      </c>
      <c r="O185" s="55" t="e">
        <f t="shared" si="8"/>
        <v>#N/A</v>
      </c>
      <c r="P185" s="4" t="e">
        <f>_xlfn.CONCAT("Beste ",C185,". Je hebt een CLA balans van ",G185," CLA eyecons en een",CLA_Gegevens!$C$3," eyeventure balans van ",H185," eyecons. Je hebt €",J185," rente verdiend op een CLA investering van €",I185,". Dat brengt de totaalwaarde naar €",K185," te converteren. Dit is berekend als ",L185," ",CLA_Gegevens!$C$3," eyeventure eyecons te transfereren bij een waardering van €",CLA_Gegevens!$C$29,". Je nieuwe balans is daarmee ",N185, " ",CLA_Gegevens!$C$3," eyeventure eyecons")</f>
        <v>#N/A</v>
      </c>
    </row>
    <row r="186" spans="2:16" x14ac:dyDescent="0.55000000000000004">
      <c r="B186" s="4">
        <f>CLA_Accounts!$B184</f>
        <v>0</v>
      </c>
      <c r="C186" s="4" t="e">
        <f>VLOOKUP($B186,VENTURE_Accounts!B:K,9,FALSE)</f>
        <v>#N/A</v>
      </c>
      <c r="D186" s="4" t="e">
        <f>VLOOKUP(B186,CLA_Accounts!B:E,4,0)</f>
        <v>#N/A</v>
      </c>
      <c r="E186" s="4" t="e">
        <f>VLOOKUP($B186,VENTURE_Accounts!B:E,4,FALSE)</f>
        <v>#N/A</v>
      </c>
      <c r="F186" s="4" t="e">
        <f>VLOOKUP($B186,VENTURE_Accounts!B:E,2,FALSE)</f>
        <v>#N/A</v>
      </c>
      <c r="G186" s="4" t="e">
        <f>VLOOKUP(B186,CLA_Accounts!B:K,5,0)</f>
        <v>#N/A</v>
      </c>
      <c r="H186" s="28" t="e">
        <f>VLOOKUP($B186,VENTURE_Accounts!B:K,5,FALSE)</f>
        <v>#N/A</v>
      </c>
      <c r="I186" s="53">
        <f>VLOOKUP(B186,CLA_Berekeningen!B$6:X$191,5,FALSE)</f>
        <v>0</v>
      </c>
      <c r="J186" s="51">
        <f>VLOOKUP(B186,CLA_Berekeningen!B$6:X$191,20,FALSE)</f>
        <v>0</v>
      </c>
      <c r="K186" s="53">
        <f t="shared" si="6"/>
        <v>0</v>
      </c>
      <c r="L186" s="28" t="str">
        <f>VLOOKUP(B186,CLA_Berekeningen!B:X,23,0)</f>
        <v>0</v>
      </c>
      <c r="M186" s="4"/>
      <c r="N186" s="55" t="e">
        <f t="shared" si="7"/>
        <v>#N/A</v>
      </c>
      <c r="O186" s="55" t="e">
        <f t="shared" si="8"/>
        <v>#N/A</v>
      </c>
      <c r="P186" s="4" t="e">
        <f>_xlfn.CONCAT("Beste ",C186,". Je hebt een CLA balans van ",G186," CLA eyecons en een",CLA_Gegevens!$C$3," eyeventure balans van ",H186," eyecons. Je hebt €",J186," rente verdiend op een CLA investering van €",I186,". Dat brengt de totaalwaarde naar €",K186," te converteren. Dit is berekend als ",L186," ",CLA_Gegevens!$C$3," eyeventure eyecons te transfereren bij een waardering van €",CLA_Gegevens!$C$29,". Je nieuwe balans is daarmee ",N186, " ",CLA_Gegevens!$C$3," eyeventure eyecons")</f>
        <v>#N/A</v>
      </c>
    </row>
    <row r="187" spans="2:16" x14ac:dyDescent="0.55000000000000004">
      <c r="B187" s="4">
        <f>CLA_Accounts!$B185</f>
        <v>0</v>
      </c>
      <c r="C187" s="4" t="e">
        <f>VLOOKUP($B187,VENTURE_Accounts!B:K,9,FALSE)</f>
        <v>#N/A</v>
      </c>
      <c r="D187" s="4" t="e">
        <f>VLOOKUP(B187,CLA_Accounts!B:E,4,0)</f>
        <v>#N/A</v>
      </c>
      <c r="E187" s="4" t="e">
        <f>VLOOKUP($B187,VENTURE_Accounts!B:E,4,FALSE)</f>
        <v>#N/A</v>
      </c>
      <c r="F187" s="4" t="e">
        <f>VLOOKUP($B187,VENTURE_Accounts!B:E,2,FALSE)</f>
        <v>#N/A</v>
      </c>
      <c r="G187" s="4" t="e">
        <f>VLOOKUP(B187,CLA_Accounts!B:K,5,0)</f>
        <v>#N/A</v>
      </c>
      <c r="H187" s="28" t="e">
        <f>VLOOKUP($B187,VENTURE_Accounts!B:K,5,FALSE)</f>
        <v>#N/A</v>
      </c>
      <c r="I187" s="53">
        <f>VLOOKUP(B187,CLA_Berekeningen!B$6:X$191,5,FALSE)</f>
        <v>0</v>
      </c>
      <c r="J187" s="51">
        <f>VLOOKUP(B187,CLA_Berekeningen!B$6:X$191,20,FALSE)</f>
        <v>0</v>
      </c>
      <c r="K187" s="53">
        <f t="shared" si="6"/>
        <v>0</v>
      </c>
      <c r="L187" s="28" t="str">
        <f>VLOOKUP(B187,CLA_Berekeningen!B:X,23,0)</f>
        <v>0</v>
      </c>
      <c r="M187" s="4"/>
      <c r="N187" s="55" t="e">
        <f t="shared" si="7"/>
        <v>#N/A</v>
      </c>
      <c r="O187" s="55" t="e">
        <f t="shared" si="8"/>
        <v>#N/A</v>
      </c>
      <c r="P187" s="4" t="e">
        <f>_xlfn.CONCAT("Beste ",C187,". Je hebt een CLA balans van ",G187," CLA eyecons en een",CLA_Gegevens!$C$3," eyeventure balans van ",H187," eyecons. Je hebt €",J187," rente verdiend op een CLA investering van €",I187,". Dat brengt de totaalwaarde naar €",K187," te converteren. Dit is berekend als ",L187," ",CLA_Gegevens!$C$3," eyeventure eyecons te transfereren bij een waardering van €",CLA_Gegevens!$C$29,". Je nieuwe balans is daarmee ",N187, " ",CLA_Gegevens!$C$3," eyeventure eyecons")</f>
        <v>#N/A</v>
      </c>
    </row>
    <row r="188" spans="2:16" x14ac:dyDescent="0.55000000000000004">
      <c r="B188" s="4">
        <f>CLA_Accounts!$B186</f>
        <v>0</v>
      </c>
      <c r="C188" s="4" t="e">
        <f>VLOOKUP($B188,VENTURE_Accounts!B:K,9,FALSE)</f>
        <v>#N/A</v>
      </c>
      <c r="D188" s="4" t="e">
        <f>VLOOKUP(B188,CLA_Accounts!B:E,4,0)</f>
        <v>#N/A</v>
      </c>
      <c r="E188" s="4" t="e">
        <f>VLOOKUP($B188,VENTURE_Accounts!B:E,4,FALSE)</f>
        <v>#N/A</v>
      </c>
      <c r="F188" s="4" t="e">
        <f>VLOOKUP($B188,VENTURE_Accounts!B:E,2,FALSE)</f>
        <v>#N/A</v>
      </c>
      <c r="G188" s="4" t="e">
        <f>VLOOKUP(B188,CLA_Accounts!B:K,5,0)</f>
        <v>#N/A</v>
      </c>
      <c r="H188" s="28" t="e">
        <f>VLOOKUP($B188,VENTURE_Accounts!B:K,5,FALSE)</f>
        <v>#N/A</v>
      </c>
      <c r="I188" s="53">
        <f>VLOOKUP(B188,CLA_Berekeningen!B$6:X$191,5,FALSE)</f>
        <v>0</v>
      </c>
      <c r="J188" s="51">
        <f>VLOOKUP(B188,CLA_Berekeningen!B$6:X$191,20,FALSE)</f>
        <v>0</v>
      </c>
      <c r="K188" s="53">
        <f t="shared" si="6"/>
        <v>0</v>
      </c>
      <c r="L188" s="28" t="str">
        <f>VLOOKUP(B188,CLA_Berekeningen!B:X,23,0)</f>
        <v>0</v>
      </c>
      <c r="M188" s="4"/>
      <c r="N188" s="55" t="e">
        <f t="shared" si="7"/>
        <v>#N/A</v>
      </c>
      <c r="O188" s="55" t="e">
        <f t="shared" si="8"/>
        <v>#N/A</v>
      </c>
      <c r="P188" s="4" t="e">
        <f>_xlfn.CONCAT("Beste ",C188,". Je hebt een CLA balans van ",G188," CLA eyecons en een",CLA_Gegevens!$C$3," eyeventure balans van ",H188," eyecons. Je hebt €",J188," rente verdiend op een CLA investering van €",I188,". Dat brengt de totaalwaarde naar €",K188," te converteren. Dit is berekend als ",L188," ",CLA_Gegevens!$C$3," eyeventure eyecons te transfereren bij een waardering van €",CLA_Gegevens!$C$29,". Je nieuwe balans is daarmee ",N188, " ",CLA_Gegevens!$C$3," eyeventure eyecons")</f>
        <v>#N/A</v>
      </c>
    </row>
    <row r="189" spans="2:16" x14ac:dyDescent="0.55000000000000004">
      <c r="B189" s="4">
        <f>CLA_Accounts!$B187</f>
        <v>0</v>
      </c>
      <c r="C189" s="4" t="e">
        <f>VLOOKUP($B189,VENTURE_Accounts!B:K,9,FALSE)</f>
        <v>#N/A</v>
      </c>
      <c r="D189" s="4" t="e">
        <f>VLOOKUP(B189,CLA_Accounts!B:E,4,0)</f>
        <v>#N/A</v>
      </c>
      <c r="E189" s="4" t="e">
        <f>VLOOKUP($B189,VENTURE_Accounts!B:E,4,FALSE)</f>
        <v>#N/A</v>
      </c>
      <c r="F189" s="4" t="e">
        <f>VLOOKUP($B189,VENTURE_Accounts!B:E,2,FALSE)</f>
        <v>#N/A</v>
      </c>
      <c r="G189" s="4" t="e">
        <f>VLOOKUP(B189,CLA_Accounts!B:K,5,0)</f>
        <v>#N/A</v>
      </c>
      <c r="H189" s="28" t="e">
        <f>VLOOKUP($B189,VENTURE_Accounts!B:K,5,FALSE)</f>
        <v>#N/A</v>
      </c>
      <c r="I189" s="53">
        <f>VLOOKUP(B189,CLA_Berekeningen!B$6:X$191,5,FALSE)</f>
        <v>0</v>
      </c>
      <c r="J189" s="51">
        <f>VLOOKUP(B189,CLA_Berekeningen!B$6:X$191,20,FALSE)</f>
        <v>0</v>
      </c>
      <c r="K189" s="53">
        <f t="shared" si="6"/>
        <v>0</v>
      </c>
      <c r="L189" s="28" t="str">
        <f>VLOOKUP(B189,CLA_Berekeningen!B:X,23,0)</f>
        <v>0</v>
      </c>
      <c r="M189" s="4"/>
      <c r="N189" s="55" t="e">
        <f t="shared" si="7"/>
        <v>#N/A</v>
      </c>
      <c r="O189" s="55" t="e">
        <f t="shared" si="8"/>
        <v>#N/A</v>
      </c>
      <c r="P189" s="4" t="e">
        <f>_xlfn.CONCAT("Beste ",C189,". Je hebt een CLA balans van ",G189," CLA eyecons en een",CLA_Gegevens!$C$3," eyeventure balans van ",H189," eyecons. Je hebt €",J189," rente verdiend op een CLA investering van €",I189,". Dat brengt de totaalwaarde naar €",K189," te converteren. Dit is berekend als ",L189," ",CLA_Gegevens!$C$3," eyeventure eyecons te transfereren bij een waardering van €",CLA_Gegevens!$C$29,". Je nieuwe balans is daarmee ",N189, " ",CLA_Gegevens!$C$3," eyeventure eyecons")</f>
        <v>#N/A</v>
      </c>
    </row>
    <row r="190" spans="2:16" x14ac:dyDescent="0.55000000000000004">
      <c r="B190" s="4">
        <f>CLA_Accounts!$B188</f>
        <v>0</v>
      </c>
      <c r="C190" s="4" t="e">
        <f>VLOOKUP($B190,VENTURE_Accounts!B:K,9,FALSE)</f>
        <v>#N/A</v>
      </c>
      <c r="D190" s="4" t="e">
        <f>VLOOKUP(B190,CLA_Accounts!B:E,4,0)</f>
        <v>#N/A</v>
      </c>
      <c r="E190" s="4" t="e">
        <f>VLOOKUP($B190,VENTURE_Accounts!B:E,4,FALSE)</f>
        <v>#N/A</v>
      </c>
      <c r="F190" s="4" t="e">
        <f>VLOOKUP($B190,VENTURE_Accounts!B:E,2,FALSE)</f>
        <v>#N/A</v>
      </c>
      <c r="G190" s="4" t="e">
        <f>VLOOKUP(B190,CLA_Accounts!B:K,5,0)</f>
        <v>#N/A</v>
      </c>
      <c r="H190" s="28" t="e">
        <f>VLOOKUP($B190,VENTURE_Accounts!B:K,5,FALSE)</f>
        <v>#N/A</v>
      </c>
      <c r="I190" s="53">
        <f>VLOOKUP(B190,CLA_Berekeningen!B$6:X$191,5,FALSE)</f>
        <v>0</v>
      </c>
      <c r="J190" s="51">
        <f>VLOOKUP(B190,CLA_Berekeningen!B$6:X$191,20,FALSE)</f>
        <v>0</v>
      </c>
      <c r="K190" s="53">
        <f t="shared" si="6"/>
        <v>0</v>
      </c>
      <c r="L190" s="28" t="str">
        <f>VLOOKUP(B190,CLA_Berekeningen!B:X,23,0)</f>
        <v>0</v>
      </c>
      <c r="M190" s="4"/>
      <c r="N190" s="55" t="e">
        <f t="shared" si="7"/>
        <v>#N/A</v>
      </c>
      <c r="O190" s="55" t="e">
        <f t="shared" si="8"/>
        <v>#N/A</v>
      </c>
      <c r="P190" s="4" t="e">
        <f>_xlfn.CONCAT("Beste ",C190,". Je hebt een CLA balans van ",G190," CLA eyecons en een",CLA_Gegevens!$C$3," eyeventure balans van ",H190," eyecons. Je hebt €",J190," rente verdiend op een CLA investering van €",I190,". Dat brengt de totaalwaarde naar €",K190," te converteren. Dit is berekend als ",L190," ",CLA_Gegevens!$C$3," eyeventure eyecons te transfereren bij een waardering van €",CLA_Gegevens!$C$29,". Je nieuwe balans is daarmee ",N190, " ",CLA_Gegevens!$C$3," eyeventure eyecons")</f>
        <v>#N/A</v>
      </c>
    </row>
    <row r="191" spans="2:16" x14ac:dyDescent="0.55000000000000004">
      <c r="B191" s="4">
        <f>CLA_Accounts!$B189</f>
        <v>0</v>
      </c>
      <c r="C191" s="4" t="e">
        <f>VLOOKUP($B191,VENTURE_Accounts!B:K,9,FALSE)</f>
        <v>#N/A</v>
      </c>
      <c r="D191" s="4" t="e">
        <f>VLOOKUP(B191,CLA_Accounts!B:E,4,0)</f>
        <v>#N/A</v>
      </c>
      <c r="E191" s="4" t="e">
        <f>VLOOKUP($B191,VENTURE_Accounts!B:E,4,FALSE)</f>
        <v>#N/A</v>
      </c>
      <c r="F191" s="4" t="e">
        <f>VLOOKUP($B191,VENTURE_Accounts!B:E,2,FALSE)</f>
        <v>#N/A</v>
      </c>
      <c r="G191" s="4" t="e">
        <f>VLOOKUP(B191,CLA_Accounts!B:K,5,0)</f>
        <v>#N/A</v>
      </c>
      <c r="H191" s="28" t="e">
        <f>VLOOKUP($B191,VENTURE_Accounts!B:K,5,FALSE)</f>
        <v>#N/A</v>
      </c>
      <c r="I191" s="53">
        <f>VLOOKUP(B191,CLA_Berekeningen!B$6:X$191,5,FALSE)</f>
        <v>0</v>
      </c>
      <c r="J191" s="51">
        <f>VLOOKUP(B191,CLA_Berekeningen!B$6:X$191,20,FALSE)</f>
        <v>0</v>
      </c>
      <c r="K191" s="53">
        <f t="shared" si="6"/>
        <v>0</v>
      </c>
      <c r="L191" s="28" t="str">
        <f>VLOOKUP(B191,CLA_Berekeningen!B:X,23,0)</f>
        <v>0</v>
      </c>
      <c r="M191" s="4"/>
      <c r="N191" s="55" t="e">
        <f t="shared" si="7"/>
        <v>#N/A</v>
      </c>
      <c r="O191" s="55" t="e">
        <f t="shared" si="8"/>
        <v>#N/A</v>
      </c>
      <c r="P191" s="4" t="e">
        <f>_xlfn.CONCAT("Beste ",C191,". Je hebt een CLA balans van ",G191," CLA eyecons en een",CLA_Gegevens!$C$3," eyeventure balans van ",H191," eyecons. Je hebt €",J191," rente verdiend op een CLA investering van €",I191,". Dat brengt de totaalwaarde naar €",K191," te converteren. Dit is berekend als ",L191," ",CLA_Gegevens!$C$3," eyeventure eyecons te transfereren bij een waardering van €",CLA_Gegevens!$C$29,". Je nieuwe balans is daarmee ",N191, " ",CLA_Gegevens!$C$3," eyeventure eyecons")</f>
        <v>#N/A</v>
      </c>
    </row>
    <row r="192" spans="2:16" x14ac:dyDescent="0.55000000000000004">
      <c r="B192" s="4">
        <f>CLA_Accounts!$B190</f>
        <v>0</v>
      </c>
      <c r="C192" s="4" t="e">
        <f>VLOOKUP($B192,VENTURE_Accounts!B:K,9,FALSE)</f>
        <v>#N/A</v>
      </c>
      <c r="D192" s="4" t="e">
        <f>VLOOKUP(B192,CLA_Accounts!B:E,4,0)</f>
        <v>#N/A</v>
      </c>
      <c r="E192" s="4" t="e">
        <f>VLOOKUP($B192,VENTURE_Accounts!B:E,4,FALSE)</f>
        <v>#N/A</v>
      </c>
      <c r="F192" s="4" t="e">
        <f>VLOOKUP($B192,VENTURE_Accounts!B:E,2,FALSE)</f>
        <v>#N/A</v>
      </c>
      <c r="G192" s="4" t="e">
        <f>VLOOKUP(B192,CLA_Accounts!B:K,5,0)</f>
        <v>#N/A</v>
      </c>
      <c r="H192" s="28" t="e">
        <f>VLOOKUP($B192,VENTURE_Accounts!B:K,5,FALSE)</f>
        <v>#N/A</v>
      </c>
      <c r="I192" s="53">
        <f>VLOOKUP(B192,CLA_Berekeningen!B$6:X$191,5,FALSE)</f>
        <v>0</v>
      </c>
      <c r="J192" s="51">
        <f>VLOOKUP(B192,CLA_Berekeningen!B$6:X$191,20,FALSE)</f>
        <v>0</v>
      </c>
      <c r="K192" s="53">
        <f t="shared" si="6"/>
        <v>0</v>
      </c>
      <c r="L192" s="28" t="str">
        <f>VLOOKUP(B192,CLA_Berekeningen!B:X,23,0)</f>
        <v>0</v>
      </c>
      <c r="M192" s="4"/>
      <c r="N192" s="55" t="e">
        <f t="shared" si="7"/>
        <v>#N/A</v>
      </c>
      <c r="O192" s="55" t="e">
        <f t="shared" si="8"/>
        <v>#N/A</v>
      </c>
      <c r="P192" s="4" t="e">
        <f>_xlfn.CONCAT("Beste ",C192,". Je hebt een CLA balans van ",G192," CLA eyecons en een",CLA_Gegevens!$C$3," eyeventure balans van ",H192," eyecons. Je hebt €",J192," rente verdiend op een CLA investering van €",I192,". Dat brengt de totaalwaarde naar €",K192," te converteren. Dit is berekend als ",L192," ",CLA_Gegevens!$C$3," eyeventure eyecons te transfereren bij een waardering van €",CLA_Gegevens!$C$29,". Je nieuwe balans is daarmee ",N192, " ",CLA_Gegevens!$C$3," eyeventure eyecons")</f>
        <v>#N/A</v>
      </c>
    </row>
    <row r="193" spans="2:16" x14ac:dyDescent="0.55000000000000004">
      <c r="B193" s="4">
        <f>CLA_Accounts!$B191</f>
        <v>0</v>
      </c>
      <c r="C193" s="4" t="e">
        <f>VLOOKUP($B193,VENTURE_Accounts!B:K,9,FALSE)</f>
        <v>#N/A</v>
      </c>
      <c r="D193" s="4" t="e">
        <f>VLOOKUP(B193,CLA_Accounts!B:E,4,0)</f>
        <v>#N/A</v>
      </c>
      <c r="E193" s="4" t="e">
        <f>VLOOKUP($B193,VENTURE_Accounts!B:E,4,FALSE)</f>
        <v>#N/A</v>
      </c>
      <c r="F193" s="4" t="e">
        <f>VLOOKUP($B193,VENTURE_Accounts!B:E,2,FALSE)</f>
        <v>#N/A</v>
      </c>
      <c r="G193" s="4" t="e">
        <f>VLOOKUP(B193,CLA_Accounts!B:K,5,0)</f>
        <v>#N/A</v>
      </c>
      <c r="H193" s="28" t="e">
        <f>VLOOKUP($B193,VENTURE_Accounts!B:K,5,FALSE)</f>
        <v>#N/A</v>
      </c>
      <c r="I193" s="53">
        <f>VLOOKUP(B193,CLA_Berekeningen!B$6:X$191,5,FALSE)</f>
        <v>0</v>
      </c>
      <c r="J193" s="51">
        <f>VLOOKUP(B193,CLA_Berekeningen!B$6:X$191,20,FALSE)</f>
        <v>0</v>
      </c>
      <c r="K193" s="53">
        <f t="shared" si="6"/>
        <v>0</v>
      </c>
      <c r="L193" s="28" t="str">
        <f>VLOOKUP(B193,CLA_Berekeningen!B:X,23,0)</f>
        <v>0</v>
      </c>
      <c r="M193" s="4"/>
      <c r="N193" s="55" t="e">
        <f t="shared" si="7"/>
        <v>#N/A</v>
      </c>
      <c r="O193" s="55" t="e">
        <f t="shared" si="8"/>
        <v>#N/A</v>
      </c>
      <c r="P193" s="4" t="e">
        <f>_xlfn.CONCAT("Beste ",C193,". Je hebt een CLA balans van ",G193," CLA eyecons en een",CLA_Gegevens!$C$3," eyeventure balans van ",H193," eyecons. Je hebt €",J193," rente verdiend op een CLA investering van €",I193,". Dat brengt de totaalwaarde naar €",K193," te converteren. Dit is berekend als ",L193," ",CLA_Gegevens!$C$3," eyeventure eyecons te transfereren bij een waardering van €",CLA_Gegevens!$C$29,". Je nieuwe balans is daarmee ",N193, " ",CLA_Gegevens!$C$3," eyeventure eyecons")</f>
        <v>#N/A</v>
      </c>
    </row>
    <row r="194" spans="2:16" x14ac:dyDescent="0.55000000000000004">
      <c r="B194" s="4">
        <f>CLA_Accounts!$B192</f>
        <v>0</v>
      </c>
      <c r="C194" s="4" t="e">
        <f>VLOOKUP($B194,VENTURE_Accounts!B:K,9,FALSE)</f>
        <v>#N/A</v>
      </c>
      <c r="D194" s="4" t="e">
        <f>VLOOKUP(B194,CLA_Accounts!B:E,4,0)</f>
        <v>#N/A</v>
      </c>
      <c r="E194" s="4" t="e">
        <f>VLOOKUP($B194,VENTURE_Accounts!B:E,4,FALSE)</f>
        <v>#N/A</v>
      </c>
      <c r="F194" s="4" t="e">
        <f>VLOOKUP($B194,VENTURE_Accounts!B:E,2,FALSE)</f>
        <v>#N/A</v>
      </c>
      <c r="G194" s="4" t="e">
        <f>VLOOKUP(B194,CLA_Accounts!B:K,5,0)</f>
        <v>#N/A</v>
      </c>
      <c r="H194" s="28" t="e">
        <f>VLOOKUP($B194,VENTURE_Accounts!B:K,5,FALSE)</f>
        <v>#N/A</v>
      </c>
      <c r="I194" s="53">
        <f>VLOOKUP(B194,CLA_Berekeningen!B$6:X$191,5,FALSE)</f>
        <v>0</v>
      </c>
      <c r="J194" s="51">
        <f>VLOOKUP(B194,CLA_Berekeningen!B$6:X$191,20,FALSE)</f>
        <v>0</v>
      </c>
      <c r="K194" s="53">
        <f t="shared" si="6"/>
        <v>0</v>
      </c>
      <c r="L194" s="28" t="str">
        <f>VLOOKUP(B194,CLA_Berekeningen!B:X,23,0)</f>
        <v>0</v>
      </c>
      <c r="M194" s="4"/>
      <c r="N194" s="55" t="e">
        <f t="shared" si="7"/>
        <v>#N/A</v>
      </c>
      <c r="O194" s="55" t="e">
        <f t="shared" si="8"/>
        <v>#N/A</v>
      </c>
      <c r="P194" s="4" t="e">
        <f>_xlfn.CONCAT("Beste ",C194,". Je hebt een CLA balans van ",G194," CLA eyecons en een",CLA_Gegevens!$C$3," eyeventure balans van ",H194," eyecons. Je hebt €",J194," rente verdiend op een CLA investering van €",I194,". Dat brengt de totaalwaarde naar €",K194," te converteren. Dit is berekend als ",L194," ",CLA_Gegevens!$C$3," eyeventure eyecons te transfereren bij een waardering van €",CLA_Gegevens!$C$29,". Je nieuwe balans is daarmee ",N194, " ",CLA_Gegevens!$C$3," eyeventure eyecons")</f>
        <v>#N/A</v>
      </c>
    </row>
    <row r="195" spans="2:16" x14ac:dyDescent="0.55000000000000004">
      <c r="B195" s="4">
        <f>CLA_Accounts!$B193</f>
        <v>0</v>
      </c>
      <c r="C195" s="4" t="e">
        <f>VLOOKUP($B195,VENTURE_Accounts!B:K,9,FALSE)</f>
        <v>#N/A</v>
      </c>
      <c r="D195" s="4" t="e">
        <f>VLOOKUP(B195,CLA_Accounts!B:E,4,0)</f>
        <v>#N/A</v>
      </c>
      <c r="E195" s="4" t="e">
        <f>VLOOKUP($B195,VENTURE_Accounts!B:E,4,FALSE)</f>
        <v>#N/A</v>
      </c>
      <c r="F195" s="4" t="e">
        <f>VLOOKUP($B195,VENTURE_Accounts!B:E,2,FALSE)</f>
        <v>#N/A</v>
      </c>
      <c r="G195" s="4" t="e">
        <f>VLOOKUP(B195,CLA_Accounts!B:K,5,0)</f>
        <v>#N/A</v>
      </c>
      <c r="H195" s="28" t="e">
        <f>VLOOKUP($B195,VENTURE_Accounts!B:K,5,FALSE)</f>
        <v>#N/A</v>
      </c>
      <c r="I195" s="53">
        <f>VLOOKUP(B195,CLA_Berekeningen!B$6:X$191,5,FALSE)</f>
        <v>0</v>
      </c>
      <c r="J195" s="51">
        <f>VLOOKUP(B195,CLA_Berekeningen!B$6:X$191,20,FALSE)</f>
        <v>0</v>
      </c>
      <c r="K195" s="53">
        <f t="shared" si="6"/>
        <v>0</v>
      </c>
      <c r="L195" s="28" t="str">
        <f>VLOOKUP(B195,CLA_Berekeningen!B:X,23,0)</f>
        <v>0</v>
      </c>
      <c r="M195" s="4"/>
      <c r="N195" s="55" t="e">
        <f t="shared" si="7"/>
        <v>#N/A</v>
      </c>
      <c r="O195" s="55" t="e">
        <f t="shared" si="8"/>
        <v>#N/A</v>
      </c>
      <c r="P195" s="4" t="e">
        <f>_xlfn.CONCAT("Beste ",C195,". Je hebt een CLA balans van ",G195," CLA eyecons en een",CLA_Gegevens!$C$3," eyeventure balans van ",H195," eyecons. Je hebt €",J195," rente verdiend op een CLA investering van €",I195,". Dat brengt de totaalwaarde naar €",K195," te converteren. Dit is berekend als ",L195," ",CLA_Gegevens!$C$3," eyeventure eyecons te transfereren bij een waardering van €",CLA_Gegevens!$C$29,". Je nieuwe balans is daarmee ",N195, " ",CLA_Gegevens!$C$3," eyeventure eyecons")</f>
        <v>#N/A</v>
      </c>
    </row>
    <row r="196" spans="2:16" x14ac:dyDescent="0.55000000000000004">
      <c r="B196" s="4">
        <f>CLA_Accounts!$B194</f>
        <v>0</v>
      </c>
      <c r="C196" s="4" t="e">
        <f>VLOOKUP($B196,VENTURE_Accounts!B:K,9,FALSE)</f>
        <v>#N/A</v>
      </c>
      <c r="D196" s="4" t="e">
        <f>VLOOKUP(B196,CLA_Accounts!B:E,4,0)</f>
        <v>#N/A</v>
      </c>
      <c r="E196" s="4" t="e">
        <f>VLOOKUP($B196,VENTURE_Accounts!B:E,4,FALSE)</f>
        <v>#N/A</v>
      </c>
      <c r="F196" s="4" t="e">
        <f>VLOOKUP($B196,VENTURE_Accounts!B:E,2,FALSE)</f>
        <v>#N/A</v>
      </c>
      <c r="G196" s="4" t="e">
        <f>VLOOKUP(B196,CLA_Accounts!B:K,5,0)</f>
        <v>#N/A</v>
      </c>
      <c r="H196" s="28" t="e">
        <f>VLOOKUP($B196,VENTURE_Accounts!B:K,5,FALSE)</f>
        <v>#N/A</v>
      </c>
      <c r="I196" s="53">
        <f>VLOOKUP(B196,CLA_Berekeningen!B$6:X$191,5,FALSE)</f>
        <v>0</v>
      </c>
      <c r="J196" s="51">
        <f>VLOOKUP(B196,CLA_Berekeningen!B$6:X$191,20,FALSE)</f>
        <v>0</v>
      </c>
      <c r="K196" s="53">
        <f t="shared" si="6"/>
        <v>0</v>
      </c>
      <c r="L196" s="28" t="str">
        <f>VLOOKUP(B196,CLA_Berekeningen!B:X,23,0)</f>
        <v>0</v>
      </c>
      <c r="M196" s="4"/>
      <c r="N196" s="55" t="e">
        <f t="shared" si="7"/>
        <v>#N/A</v>
      </c>
      <c r="O196" s="55" t="e">
        <f t="shared" si="8"/>
        <v>#N/A</v>
      </c>
      <c r="P196" s="4" t="e">
        <f>_xlfn.CONCAT("Beste ",C196,". Je hebt een CLA balans van ",G196," CLA eyecons en een",CLA_Gegevens!$C$3," eyeventure balans van ",H196," eyecons. Je hebt €",J196," rente verdiend op een CLA investering van €",I196,". Dat brengt de totaalwaarde naar €",K196," te converteren. Dit is berekend als ",L196," ",CLA_Gegevens!$C$3," eyeventure eyecons te transfereren bij een waardering van €",CLA_Gegevens!$C$29,". Je nieuwe balans is daarmee ",N196, " ",CLA_Gegevens!$C$3," eyeventure eyecons")</f>
        <v>#N/A</v>
      </c>
    </row>
    <row r="197" spans="2:16" x14ac:dyDescent="0.55000000000000004">
      <c r="B197" s="4">
        <f>CLA_Accounts!$B195</f>
        <v>0</v>
      </c>
      <c r="C197" s="4" t="e">
        <f>VLOOKUP($B197,VENTURE_Accounts!B:K,9,FALSE)</f>
        <v>#N/A</v>
      </c>
      <c r="D197" s="4" t="e">
        <f>VLOOKUP(B197,CLA_Accounts!B:E,4,0)</f>
        <v>#N/A</v>
      </c>
      <c r="E197" s="4" t="e">
        <f>VLOOKUP($B197,VENTURE_Accounts!B:E,4,FALSE)</f>
        <v>#N/A</v>
      </c>
      <c r="F197" s="4" t="e">
        <f>VLOOKUP($B197,VENTURE_Accounts!B:E,2,FALSE)</f>
        <v>#N/A</v>
      </c>
      <c r="G197" s="4" t="e">
        <f>VLOOKUP(B197,CLA_Accounts!B:K,5,0)</f>
        <v>#N/A</v>
      </c>
      <c r="H197" s="28" t="e">
        <f>VLOOKUP($B197,VENTURE_Accounts!B:K,5,FALSE)</f>
        <v>#N/A</v>
      </c>
      <c r="I197" s="53">
        <f>VLOOKUP(B197,CLA_Berekeningen!B$6:X$191,5,FALSE)</f>
        <v>0</v>
      </c>
      <c r="J197" s="51">
        <f>VLOOKUP(B197,CLA_Berekeningen!B$6:X$191,20,FALSE)</f>
        <v>0</v>
      </c>
      <c r="K197" s="53">
        <f t="shared" si="6"/>
        <v>0</v>
      </c>
      <c r="L197" s="28" t="str">
        <f>VLOOKUP(B197,CLA_Berekeningen!B:X,23,0)</f>
        <v>0</v>
      </c>
      <c r="M197" s="4"/>
      <c r="N197" s="55" t="e">
        <f t="shared" si="7"/>
        <v>#N/A</v>
      </c>
      <c r="O197" s="55" t="e">
        <f t="shared" si="8"/>
        <v>#N/A</v>
      </c>
      <c r="P197" s="4" t="e">
        <f>_xlfn.CONCAT("Beste ",C197,". Je hebt een CLA balans van ",G197," CLA eyecons en een",CLA_Gegevens!$C$3," eyeventure balans van ",H197," eyecons. Je hebt €",J197," rente verdiend op een CLA investering van €",I197,". Dat brengt de totaalwaarde naar €",K197," te converteren. Dit is berekend als ",L197," ",CLA_Gegevens!$C$3," eyeventure eyecons te transfereren bij een waardering van €",CLA_Gegevens!$C$29,". Je nieuwe balans is daarmee ",N197, " ",CLA_Gegevens!$C$3," eyeventure eyecons")</f>
        <v>#N/A</v>
      </c>
    </row>
    <row r="198" spans="2:16" x14ac:dyDescent="0.55000000000000004">
      <c r="B198" s="4">
        <f>CLA_Accounts!$B196</f>
        <v>0</v>
      </c>
      <c r="C198" s="4" t="e">
        <f>VLOOKUP($B198,VENTURE_Accounts!B:K,9,FALSE)</f>
        <v>#N/A</v>
      </c>
      <c r="D198" s="4" t="e">
        <f>VLOOKUP(B198,CLA_Accounts!B:E,4,0)</f>
        <v>#N/A</v>
      </c>
      <c r="E198" s="4" t="e">
        <f>VLOOKUP($B198,VENTURE_Accounts!B:E,4,FALSE)</f>
        <v>#N/A</v>
      </c>
      <c r="F198" s="4" t="e">
        <f>VLOOKUP($B198,VENTURE_Accounts!B:E,2,FALSE)</f>
        <v>#N/A</v>
      </c>
      <c r="G198" s="4" t="e">
        <f>VLOOKUP(B198,CLA_Accounts!B:K,5,0)</f>
        <v>#N/A</v>
      </c>
      <c r="H198" s="28" t="e">
        <f>VLOOKUP($B198,VENTURE_Accounts!B:K,5,FALSE)</f>
        <v>#N/A</v>
      </c>
      <c r="I198" s="53">
        <f>VLOOKUP(B198,CLA_Berekeningen!B$6:X$191,5,FALSE)</f>
        <v>0</v>
      </c>
      <c r="J198" s="51">
        <f>VLOOKUP(B198,CLA_Berekeningen!B$6:X$191,20,FALSE)</f>
        <v>0</v>
      </c>
      <c r="K198" s="53">
        <f t="shared" ref="K198:K261" si="9">I198+J198</f>
        <v>0</v>
      </c>
      <c r="L198" s="28" t="str">
        <f>VLOOKUP(B198,CLA_Berekeningen!B:X,23,0)</f>
        <v>0</v>
      </c>
      <c r="M198" s="4"/>
      <c r="N198" s="55" t="e">
        <f t="shared" ref="N198:N261" si="10">L198+H198</f>
        <v>#N/A</v>
      </c>
      <c r="O198" s="55" t="e">
        <f t="shared" ref="O198:O261" si="11">_xlfn.CONCAT(C198," CLA ACOUNT ",D198)</f>
        <v>#N/A</v>
      </c>
      <c r="P198" s="4" t="e">
        <f>_xlfn.CONCAT("Beste ",C198,". Je hebt een CLA balans van ",G198," CLA eyecons en een",CLA_Gegevens!$C$3," eyeventure balans van ",H198," eyecons. Je hebt €",J198," rente verdiend op een CLA investering van €",I198,". Dat brengt de totaalwaarde naar €",K198," te converteren. Dit is berekend als ",L198," ",CLA_Gegevens!$C$3," eyeventure eyecons te transfereren bij een waardering van €",CLA_Gegevens!$C$29,". Je nieuwe balans is daarmee ",N198, " ",CLA_Gegevens!$C$3," eyeventure eyecons")</f>
        <v>#N/A</v>
      </c>
    </row>
    <row r="199" spans="2:16" x14ac:dyDescent="0.55000000000000004">
      <c r="B199" s="4">
        <f>CLA_Accounts!$B197</f>
        <v>0</v>
      </c>
      <c r="C199" s="4" t="e">
        <f>VLOOKUP($B199,VENTURE_Accounts!B:K,9,FALSE)</f>
        <v>#N/A</v>
      </c>
      <c r="D199" s="4" t="e">
        <f>VLOOKUP(B199,CLA_Accounts!B:E,4,0)</f>
        <v>#N/A</v>
      </c>
      <c r="E199" s="4" t="e">
        <f>VLOOKUP($B199,VENTURE_Accounts!B:E,4,FALSE)</f>
        <v>#N/A</v>
      </c>
      <c r="F199" s="4" t="e">
        <f>VLOOKUP($B199,VENTURE_Accounts!B:E,2,FALSE)</f>
        <v>#N/A</v>
      </c>
      <c r="G199" s="4" t="e">
        <f>VLOOKUP(B199,CLA_Accounts!B:K,5,0)</f>
        <v>#N/A</v>
      </c>
      <c r="H199" s="28" t="e">
        <f>VLOOKUP($B199,VENTURE_Accounts!B:K,5,FALSE)</f>
        <v>#N/A</v>
      </c>
      <c r="I199" s="53">
        <f>VLOOKUP(B199,CLA_Berekeningen!B$6:X$191,5,FALSE)</f>
        <v>0</v>
      </c>
      <c r="J199" s="51">
        <f>VLOOKUP(B199,CLA_Berekeningen!B$6:X$191,20,FALSE)</f>
        <v>0</v>
      </c>
      <c r="K199" s="53">
        <f t="shared" si="9"/>
        <v>0</v>
      </c>
      <c r="L199" s="28" t="str">
        <f>VLOOKUP(B199,CLA_Berekeningen!B:X,23,0)</f>
        <v>0</v>
      </c>
      <c r="M199" s="4"/>
      <c r="N199" s="55" t="e">
        <f t="shared" si="10"/>
        <v>#N/A</v>
      </c>
      <c r="O199" s="55" t="e">
        <f t="shared" si="11"/>
        <v>#N/A</v>
      </c>
      <c r="P199" s="4" t="e">
        <f>_xlfn.CONCAT("Beste ",C199,". Je hebt een CLA balans van ",G199," CLA eyecons en een",CLA_Gegevens!$C$3," eyeventure balans van ",H199," eyecons. Je hebt €",J199," rente verdiend op een CLA investering van €",I199,". Dat brengt de totaalwaarde naar €",K199," te converteren. Dit is berekend als ",L199," ",CLA_Gegevens!$C$3," eyeventure eyecons te transfereren bij een waardering van €",CLA_Gegevens!$C$29,". Je nieuwe balans is daarmee ",N199, " ",CLA_Gegevens!$C$3," eyeventure eyecons")</f>
        <v>#N/A</v>
      </c>
    </row>
    <row r="200" spans="2:16" x14ac:dyDescent="0.55000000000000004">
      <c r="B200" s="4">
        <f>CLA_Accounts!$B198</f>
        <v>0</v>
      </c>
      <c r="C200" s="4" t="e">
        <f>VLOOKUP($B200,VENTURE_Accounts!B:K,9,FALSE)</f>
        <v>#N/A</v>
      </c>
      <c r="D200" s="4" t="e">
        <f>VLOOKUP(B200,CLA_Accounts!B:E,4,0)</f>
        <v>#N/A</v>
      </c>
      <c r="E200" s="4" t="e">
        <f>VLOOKUP($B200,VENTURE_Accounts!B:E,4,FALSE)</f>
        <v>#N/A</v>
      </c>
      <c r="F200" s="4" t="e">
        <f>VLOOKUP($B200,VENTURE_Accounts!B:E,2,FALSE)</f>
        <v>#N/A</v>
      </c>
      <c r="G200" s="4" t="e">
        <f>VLOOKUP(B200,CLA_Accounts!B:K,5,0)</f>
        <v>#N/A</v>
      </c>
      <c r="H200" s="28" t="e">
        <f>VLOOKUP($B200,VENTURE_Accounts!B:K,5,FALSE)</f>
        <v>#N/A</v>
      </c>
      <c r="I200" s="53">
        <f>VLOOKUP(B200,CLA_Berekeningen!B$6:X$191,5,FALSE)</f>
        <v>0</v>
      </c>
      <c r="J200" s="51">
        <f>VLOOKUP(B200,CLA_Berekeningen!B$6:X$191,20,FALSE)</f>
        <v>0</v>
      </c>
      <c r="K200" s="53">
        <f t="shared" si="9"/>
        <v>0</v>
      </c>
      <c r="L200" s="28" t="str">
        <f>VLOOKUP(B200,CLA_Berekeningen!B:X,23,0)</f>
        <v>0</v>
      </c>
      <c r="M200" s="4"/>
      <c r="N200" s="55" t="e">
        <f t="shared" si="10"/>
        <v>#N/A</v>
      </c>
      <c r="O200" s="55" t="e">
        <f t="shared" si="11"/>
        <v>#N/A</v>
      </c>
      <c r="P200" s="4" t="e">
        <f>_xlfn.CONCAT("Beste ",C200,". Je hebt een CLA balans van ",G200," CLA eyecons en een",CLA_Gegevens!$C$3," eyeventure balans van ",H200," eyecons. Je hebt €",J200," rente verdiend op een CLA investering van €",I200,". Dat brengt de totaalwaarde naar €",K200," te converteren. Dit is berekend als ",L200," ",CLA_Gegevens!$C$3," eyeventure eyecons te transfereren bij een waardering van €",CLA_Gegevens!$C$29,". Je nieuwe balans is daarmee ",N200, " ",CLA_Gegevens!$C$3," eyeventure eyecons")</f>
        <v>#N/A</v>
      </c>
    </row>
    <row r="201" spans="2:16" x14ac:dyDescent="0.55000000000000004">
      <c r="B201" s="4">
        <f>CLA_Accounts!$B199</f>
        <v>0</v>
      </c>
      <c r="C201" s="4" t="e">
        <f>VLOOKUP($B201,VENTURE_Accounts!B:K,9,FALSE)</f>
        <v>#N/A</v>
      </c>
      <c r="D201" s="4" t="e">
        <f>VLOOKUP(B201,CLA_Accounts!B:E,4,0)</f>
        <v>#N/A</v>
      </c>
      <c r="E201" s="4" t="e">
        <f>VLOOKUP($B201,VENTURE_Accounts!B:E,4,FALSE)</f>
        <v>#N/A</v>
      </c>
      <c r="F201" s="4" t="e">
        <f>VLOOKUP($B201,VENTURE_Accounts!B:E,2,FALSE)</f>
        <v>#N/A</v>
      </c>
      <c r="G201" s="4" t="e">
        <f>VLOOKUP(B201,CLA_Accounts!B:K,5,0)</f>
        <v>#N/A</v>
      </c>
      <c r="H201" s="28" t="e">
        <f>VLOOKUP($B201,VENTURE_Accounts!B:K,5,FALSE)</f>
        <v>#N/A</v>
      </c>
      <c r="I201" s="53">
        <f>VLOOKUP(B201,CLA_Berekeningen!B$6:X$191,5,FALSE)</f>
        <v>0</v>
      </c>
      <c r="J201" s="51">
        <f>VLOOKUP(B201,CLA_Berekeningen!B$6:X$191,20,FALSE)</f>
        <v>0</v>
      </c>
      <c r="K201" s="53">
        <f t="shared" si="9"/>
        <v>0</v>
      </c>
      <c r="L201" s="28" t="str">
        <f>VLOOKUP(B201,CLA_Berekeningen!B:X,23,0)</f>
        <v>0</v>
      </c>
      <c r="M201" s="4"/>
      <c r="N201" s="55" t="e">
        <f t="shared" si="10"/>
        <v>#N/A</v>
      </c>
      <c r="O201" s="55" t="e">
        <f t="shared" si="11"/>
        <v>#N/A</v>
      </c>
      <c r="P201" s="4" t="e">
        <f>_xlfn.CONCAT("Beste ",C201,". Je hebt een CLA balans van ",G201," CLA eyecons en een",CLA_Gegevens!$C$3," eyeventure balans van ",H201," eyecons. Je hebt €",J201," rente verdiend op een CLA investering van €",I201,". Dat brengt de totaalwaarde naar €",K201," te converteren. Dit is berekend als ",L201," ",CLA_Gegevens!$C$3," eyeventure eyecons te transfereren bij een waardering van €",CLA_Gegevens!$C$29,". Je nieuwe balans is daarmee ",N201, " ",CLA_Gegevens!$C$3," eyeventure eyecons")</f>
        <v>#N/A</v>
      </c>
    </row>
    <row r="202" spans="2:16" x14ac:dyDescent="0.55000000000000004">
      <c r="B202" s="4">
        <f>CLA_Accounts!$B200</f>
        <v>0</v>
      </c>
      <c r="C202" s="4" t="e">
        <f>VLOOKUP($B202,VENTURE_Accounts!B:K,9,FALSE)</f>
        <v>#N/A</v>
      </c>
      <c r="D202" s="4" t="e">
        <f>VLOOKUP(B202,CLA_Accounts!B:E,4,0)</f>
        <v>#N/A</v>
      </c>
      <c r="E202" s="4" t="e">
        <f>VLOOKUP($B202,VENTURE_Accounts!B:E,4,FALSE)</f>
        <v>#N/A</v>
      </c>
      <c r="F202" s="4" t="e">
        <f>VLOOKUP($B202,VENTURE_Accounts!B:E,2,FALSE)</f>
        <v>#N/A</v>
      </c>
      <c r="G202" s="4" t="e">
        <f>VLOOKUP(B202,CLA_Accounts!B:K,5,0)</f>
        <v>#N/A</v>
      </c>
      <c r="H202" s="28" t="e">
        <f>VLOOKUP($B202,VENTURE_Accounts!B:K,5,FALSE)</f>
        <v>#N/A</v>
      </c>
      <c r="I202" s="53">
        <f>VLOOKUP(B202,CLA_Berekeningen!B$6:X$191,5,FALSE)</f>
        <v>0</v>
      </c>
      <c r="J202" s="51">
        <f>VLOOKUP(B202,CLA_Berekeningen!B$6:X$191,20,FALSE)</f>
        <v>0</v>
      </c>
      <c r="K202" s="53">
        <f t="shared" si="9"/>
        <v>0</v>
      </c>
      <c r="L202" s="28" t="str">
        <f>VLOOKUP(B202,CLA_Berekeningen!B:X,23,0)</f>
        <v>0</v>
      </c>
      <c r="M202" s="4"/>
      <c r="N202" s="55" t="e">
        <f t="shared" si="10"/>
        <v>#N/A</v>
      </c>
      <c r="O202" s="55" t="e">
        <f t="shared" si="11"/>
        <v>#N/A</v>
      </c>
      <c r="P202" s="4" t="e">
        <f>_xlfn.CONCAT("Beste ",C202,". Je hebt een CLA balans van ",G202," CLA eyecons en een",CLA_Gegevens!$C$3," eyeventure balans van ",H202," eyecons. Je hebt €",J202," rente verdiend op een CLA investering van €",I202,". Dat brengt de totaalwaarde naar €",K202," te converteren. Dit is berekend als ",L202," ",CLA_Gegevens!$C$3," eyeventure eyecons te transfereren bij een waardering van €",CLA_Gegevens!$C$29,". Je nieuwe balans is daarmee ",N202, " ",CLA_Gegevens!$C$3," eyeventure eyecons")</f>
        <v>#N/A</v>
      </c>
    </row>
    <row r="203" spans="2:16" x14ac:dyDescent="0.55000000000000004">
      <c r="B203" s="4">
        <f>CLA_Accounts!$B201</f>
        <v>0</v>
      </c>
      <c r="C203" s="4" t="e">
        <f>VLOOKUP($B203,VENTURE_Accounts!B:K,9,FALSE)</f>
        <v>#N/A</v>
      </c>
      <c r="D203" s="4" t="e">
        <f>VLOOKUP(B203,CLA_Accounts!B:E,4,0)</f>
        <v>#N/A</v>
      </c>
      <c r="E203" s="4" t="e">
        <f>VLOOKUP($B203,VENTURE_Accounts!B:E,4,FALSE)</f>
        <v>#N/A</v>
      </c>
      <c r="F203" s="4" t="e">
        <f>VLOOKUP($B203,VENTURE_Accounts!B:E,2,FALSE)</f>
        <v>#N/A</v>
      </c>
      <c r="G203" s="4" t="e">
        <f>VLOOKUP(B203,CLA_Accounts!B:K,5,0)</f>
        <v>#N/A</v>
      </c>
      <c r="H203" s="28" t="e">
        <f>VLOOKUP($B203,VENTURE_Accounts!B:K,5,FALSE)</f>
        <v>#N/A</v>
      </c>
      <c r="I203" s="53">
        <f>VLOOKUP(B203,CLA_Berekeningen!B$6:X$191,5,FALSE)</f>
        <v>0</v>
      </c>
      <c r="J203" s="51">
        <f>VLOOKUP(B203,CLA_Berekeningen!B$6:X$191,20,FALSE)</f>
        <v>0</v>
      </c>
      <c r="K203" s="53">
        <f t="shared" si="9"/>
        <v>0</v>
      </c>
      <c r="L203" s="28" t="str">
        <f>VLOOKUP(B203,CLA_Berekeningen!B:X,23,0)</f>
        <v>0</v>
      </c>
      <c r="M203" s="4"/>
      <c r="N203" s="55" t="e">
        <f t="shared" si="10"/>
        <v>#N/A</v>
      </c>
      <c r="O203" s="55" t="e">
        <f t="shared" si="11"/>
        <v>#N/A</v>
      </c>
      <c r="P203" s="4" t="e">
        <f>_xlfn.CONCAT("Beste ",C203,". Je hebt een CLA balans van ",G203," CLA eyecons en een",CLA_Gegevens!$C$3," eyeventure balans van ",H203," eyecons. Je hebt €",J203," rente verdiend op een CLA investering van €",I203,". Dat brengt de totaalwaarde naar €",K203," te converteren. Dit is berekend als ",L203," ",CLA_Gegevens!$C$3," eyeventure eyecons te transfereren bij een waardering van €",CLA_Gegevens!$C$29,". Je nieuwe balans is daarmee ",N203, " ",CLA_Gegevens!$C$3," eyeventure eyecons")</f>
        <v>#N/A</v>
      </c>
    </row>
    <row r="204" spans="2:16" x14ac:dyDescent="0.55000000000000004">
      <c r="B204" s="4">
        <f>CLA_Accounts!$B202</f>
        <v>0</v>
      </c>
      <c r="C204" s="4" t="e">
        <f>VLOOKUP($B204,VENTURE_Accounts!B:K,9,FALSE)</f>
        <v>#N/A</v>
      </c>
      <c r="D204" s="4" t="e">
        <f>VLOOKUP(B204,CLA_Accounts!B:E,4,0)</f>
        <v>#N/A</v>
      </c>
      <c r="E204" s="4" t="e">
        <f>VLOOKUP($B204,VENTURE_Accounts!B:E,4,FALSE)</f>
        <v>#N/A</v>
      </c>
      <c r="F204" s="4" t="e">
        <f>VLOOKUP($B204,VENTURE_Accounts!B:E,2,FALSE)</f>
        <v>#N/A</v>
      </c>
      <c r="G204" s="4" t="e">
        <f>VLOOKUP(B204,CLA_Accounts!B:K,5,0)</f>
        <v>#N/A</v>
      </c>
      <c r="H204" s="28" t="e">
        <f>VLOOKUP($B204,VENTURE_Accounts!B:K,5,FALSE)</f>
        <v>#N/A</v>
      </c>
      <c r="I204" s="53">
        <f>VLOOKUP(B204,CLA_Berekeningen!B$6:X$191,5,FALSE)</f>
        <v>0</v>
      </c>
      <c r="J204" s="51">
        <f>VLOOKUP(B204,CLA_Berekeningen!B$6:X$191,20,FALSE)</f>
        <v>0</v>
      </c>
      <c r="K204" s="53">
        <f t="shared" si="9"/>
        <v>0</v>
      </c>
      <c r="L204" s="28" t="str">
        <f>VLOOKUP(B204,CLA_Berekeningen!B:X,23,0)</f>
        <v>0</v>
      </c>
      <c r="M204" s="4"/>
      <c r="N204" s="55" t="e">
        <f t="shared" si="10"/>
        <v>#N/A</v>
      </c>
      <c r="O204" s="55" t="e">
        <f t="shared" si="11"/>
        <v>#N/A</v>
      </c>
      <c r="P204" s="4" t="e">
        <f>_xlfn.CONCAT("Beste ",C204,". Je hebt een CLA balans van ",G204," CLA eyecons en een",CLA_Gegevens!$C$3," eyeventure balans van ",H204," eyecons. Je hebt €",J204," rente verdiend op een CLA investering van €",I204,". Dat brengt de totaalwaarde naar €",K204," te converteren. Dit is berekend als ",L204," ",CLA_Gegevens!$C$3," eyeventure eyecons te transfereren bij een waardering van €",CLA_Gegevens!$C$29,". Je nieuwe balans is daarmee ",N204, " ",CLA_Gegevens!$C$3," eyeventure eyecons")</f>
        <v>#N/A</v>
      </c>
    </row>
    <row r="205" spans="2:16" x14ac:dyDescent="0.55000000000000004">
      <c r="B205" s="4">
        <f>CLA_Accounts!$B203</f>
        <v>0</v>
      </c>
      <c r="C205" s="4" t="e">
        <f>VLOOKUP($B205,VENTURE_Accounts!B:K,9,FALSE)</f>
        <v>#N/A</v>
      </c>
      <c r="D205" s="4" t="e">
        <f>VLOOKUP(B205,CLA_Accounts!B:E,4,0)</f>
        <v>#N/A</v>
      </c>
      <c r="E205" s="4" t="e">
        <f>VLOOKUP($B205,VENTURE_Accounts!B:E,4,FALSE)</f>
        <v>#N/A</v>
      </c>
      <c r="F205" s="4" t="e">
        <f>VLOOKUP($B205,VENTURE_Accounts!B:E,2,FALSE)</f>
        <v>#N/A</v>
      </c>
      <c r="G205" s="4" t="e">
        <f>VLOOKUP(B205,CLA_Accounts!B:K,5,0)</f>
        <v>#N/A</v>
      </c>
      <c r="H205" s="28" t="e">
        <f>VLOOKUP($B205,VENTURE_Accounts!B:K,5,FALSE)</f>
        <v>#N/A</v>
      </c>
      <c r="I205" s="53">
        <f>VLOOKUP(B205,CLA_Berekeningen!B$6:X$191,5,FALSE)</f>
        <v>0</v>
      </c>
      <c r="J205" s="51">
        <f>VLOOKUP(B205,CLA_Berekeningen!B$6:X$191,20,FALSE)</f>
        <v>0</v>
      </c>
      <c r="K205" s="53">
        <f t="shared" si="9"/>
        <v>0</v>
      </c>
      <c r="L205" s="28" t="str">
        <f>VLOOKUP(B205,CLA_Berekeningen!B:X,23,0)</f>
        <v>0</v>
      </c>
      <c r="M205" s="4"/>
      <c r="N205" s="55" t="e">
        <f t="shared" si="10"/>
        <v>#N/A</v>
      </c>
      <c r="O205" s="55" t="e">
        <f t="shared" si="11"/>
        <v>#N/A</v>
      </c>
      <c r="P205" s="4" t="e">
        <f>_xlfn.CONCAT("Beste ",C205,". Je hebt een CLA balans van ",G205," CLA eyecons en een",CLA_Gegevens!$C$3," eyeventure balans van ",H205," eyecons. Je hebt €",J205," rente verdiend op een CLA investering van €",I205,". Dat brengt de totaalwaarde naar €",K205," te converteren. Dit is berekend als ",L205," ",CLA_Gegevens!$C$3," eyeventure eyecons te transfereren bij een waardering van €",CLA_Gegevens!$C$29,". Je nieuwe balans is daarmee ",N205, " ",CLA_Gegevens!$C$3," eyeventure eyecons")</f>
        <v>#N/A</v>
      </c>
    </row>
    <row r="206" spans="2:16" x14ac:dyDescent="0.55000000000000004">
      <c r="B206" s="4">
        <f>CLA_Accounts!$B204</f>
        <v>0</v>
      </c>
      <c r="C206" s="4" t="e">
        <f>VLOOKUP($B206,VENTURE_Accounts!B:K,9,FALSE)</f>
        <v>#N/A</v>
      </c>
      <c r="D206" s="4" t="e">
        <f>VLOOKUP(B206,CLA_Accounts!B:E,4,0)</f>
        <v>#N/A</v>
      </c>
      <c r="E206" s="4" t="e">
        <f>VLOOKUP($B206,VENTURE_Accounts!B:E,4,FALSE)</f>
        <v>#N/A</v>
      </c>
      <c r="F206" s="4" t="e">
        <f>VLOOKUP($B206,VENTURE_Accounts!B:E,2,FALSE)</f>
        <v>#N/A</v>
      </c>
      <c r="G206" s="4" t="e">
        <f>VLOOKUP(B206,CLA_Accounts!B:K,5,0)</f>
        <v>#N/A</v>
      </c>
      <c r="H206" s="28" t="e">
        <f>VLOOKUP($B206,VENTURE_Accounts!B:K,5,FALSE)</f>
        <v>#N/A</v>
      </c>
      <c r="I206" s="53">
        <f>VLOOKUP(B206,CLA_Berekeningen!B$6:X$191,5,FALSE)</f>
        <v>0</v>
      </c>
      <c r="J206" s="51">
        <f>VLOOKUP(B206,CLA_Berekeningen!B$6:X$191,20,FALSE)</f>
        <v>0</v>
      </c>
      <c r="K206" s="53">
        <f t="shared" si="9"/>
        <v>0</v>
      </c>
      <c r="L206" s="28" t="str">
        <f>VLOOKUP(B206,CLA_Berekeningen!B:X,23,0)</f>
        <v>0</v>
      </c>
      <c r="M206" s="4"/>
      <c r="N206" s="55" t="e">
        <f t="shared" si="10"/>
        <v>#N/A</v>
      </c>
      <c r="O206" s="55" t="e">
        <f t="shared" si="11"/>
        <v>#N/A</v>
      </c>
      <c r="P206" s="4" t="e">
        <f>_xlfn.CONCAT("Beste ",C206,". Je hebt een CLA balans van ",G206," CLA eyecons en een",CLA_Gegevens!$C$3," eyeventure balans van ",H206," eyecons. Je hebt €",J206," rente verdiend op een CLA investering van €",I206,". Dat brengt de totaalwaarde naar €",K206," te converteren. Dit is berekend als ",L206," ",CLA_Gegevens!$C$3," eyeventure eyecons te transfereren bij een waardering van €",CLA_Gegevens!$C$29,". Je nieuwe balans is daarmee ",N206, " ",CLA_Gegevens!$C$3," eyeventure eyecons")</f>
        <v>#N/A</v>
      </c>
    </row>
    <row r="207" spans="2:16" x14ac:dyDescent="0.55000000000000004">
      <c r="B207" s="4">
        <f>CLA_Accounts!$B205</f>
        <v>0</v>
      </c>
      <c r="C207" s="4" t="e">
        <f>VLOOKUP($B207,VENTURE_Accounts!B:K,9,FALSE)</f>
        <v>#N/A</v>
      </c>
      <c r="D207" s="4" t="e">
        <f>VLOOKUP(B207,CLA_Accounts!B:E,4,0)</f>
        <v>#N/A</v>
      </c>
      <c r="E207" s="4" t="e">
        <f>VLOOKUP($B207,VENTURE_Accounts!B:E,4,FALSE)</f>
        <v>#N/A</v>
      </c>
      <c r="F207" s="4" t="e">
        <f>VLOOKUP($B207,VENTURE_Accounts!B:E,2,FALSE)</f>
        <v>#N/A</v>
      </c>
      <c r="G207" s="4" t="e">
        <f>VLOOKUP(B207,CLA_Accounts!B:K,5,0)</f>
        <v>#N/A</v>
      </c>
      <c r="H207" s="28" t="e">
        <f>VLOOKUP($B207,VENTURE_Accounts!B:K,5,FALSE)</f>
        <v>#N/A</v>
      </c>
      <c r="I207" s="53">
        <f>VLOOKUP(B207,CLA_Berekeningen!B$6:X$191,5,FALSE)</f>
        <v>0</v>
      </c>
      <c r="J207" s="51">
        <f>VLOOKUP(B207,CLA_Berekeningen!B$6:X$191,20,FALSE)</f>
        <v>0</v>
      </c>
      <c r="K207" s="53">
        <f t="shared" si="9"/>
        <v>0</v>
      </c>
      <c r="L207" s="28" t="str">
        <f>VLOOKUP(B207,CLA_Berekeningen!B:X,23,0)</f>
        <v>0</v>
      </c>
      <c r="M207" s="4"/>
      <c r="N207" s="55" t="e">
        <f t="shared" si="10"/>
        <v>#N/A</v>
      </c>
      <c r="O207" s="55" t="e">
        <f t="shared" si="11"/>
        <v>#N/A</v>
      </c>
      <c r="P207" s="4" t="e">
        <f>_xlfn.CONCAT("Beste ",C207,". Je hebt een CLA balans van ",G207," CLA eyecons en een",CLA_Gegevens!$C$3," eyeventure balans van ",H207," eyecons. Je hebt €",J207," rente verdiend op een CLA investering van €",I207,". Dat brengt de totaalwaarde naar €",K207," te converteren. Dit is berekend als ",L207," ",CLA_Gegevens!$C$3," eyeventure eyecons te transfereren bij een waardering van €",CLA_Gegevens!$C$29,". Je nieuwe balans is daarmee ",N207, " ",CLA_Gegevens!$C$3," eyeventure eyecons")</f>
        <v>#N/A</v>
      </c>
    </row>
    <row r="208" spans="2:16" x14ac:dyDescent="0.55000000000000004">
      <c r="B208" s="4">
        <f>CLA_Accounts!$B206</f>
        <v>0</v>
      </c>
      <c r="C208" s="4" t="e">
        <f>VLOOKUP($B208,VENTURE_Accounts!B:K,9,FALSE)</f>
        <v>#N/A</v>
      </c>
      <c r="D208" s="4" t="e">
        <f>VLOOKUP(B208,CLA_Accounts!B:E,4,0)</f>
        <v>#N/A</v>
      </c>
      <c r="E208" s="4" t="e">
        <f>VLOOKUP($B208,VENTURE_Accounts!B:E,4,FALSE)</f>
        <v>#N/A</v>
      </c>
      <c r="F208" s="4" t="e">
        <f>VLOOKUP($B208,VENTURE_Accounts!B:E,2,FALSE)</f>
        <v>#N/A</v>
      </c>
      <c r="G208" s="4" t="e">
        <f>VLOOKUP(B208,CLA_Accounts!B:K,5,0)</f>
        <v>#N/A</v>
      </c>
      <c r="H208" s="28" t="e">
        <f>VLOOKUP($B208,VENTURE_Accounts!B:K,5,FALSE)</f>
        <v>#N/A</v>
      </c>
      <c r="I208" s="53">
        <f>VLOOKUP(B208,CLA_Berekeningen!B$6:X$191,5,FALSE)</f>
        <v>0</v>
      </c>
      <c r="J208" s="51">
        <f>VLOOKUP(B208,CLA_Berekeningen!B$6:X$191,20,FALSE)</f>
        <v>0</v>
      </c>
      <c r="K208" s="53">
        <f t="shared" si="9"/>
        <v>0</v>
      </c>
      <c r="L208" s="28" t="str">
        <f>VLOOKUP(B208,CLA_Berekeningen!B:X,23,0)</f>
        <v>0</v>
      </c>
      <c r="M208" s="4"/>
      <c r="N208" s="55" t="e">
        <f t="shared" si="10"/>
        <v>#N/A</v>
      </c>
      <c r="O208" s="55" t="e">
        <f t="shared" si="11"/>
        <v>#N/A</v>
      </c>
      <c r="P208" s="4" t="e">
        <f>_xlfn.CONCAT("Beste ",C208,". Je hebt een CLA balans van ",G208," CLA eyecons en een",CLA_Gegevens!$C$3," eyeventure balans van ",H208," eyecons. Je hebt €",J208," rente verdiend op een CLA investering van €",I208,". Dat brengt de totaalwaarde naar €",K208," te converteren. Dit is berekend als ",L208," ",CLA_Gegevens!$C$3," eyeventure eyecons te transfereren bij een waardering van €",CLA_Gegevens!$C$29,". Je nieuwe balans is daarmee ",N208, " ",CLA_Gegevens!$C$3," eyeventure eyecons")</f>
        <v>#N/A</v>
      </c>
    </row>
    <row r="209" spans="2:16" x14ac:dyDescent="0.55000000000000004">
      <c r="B209" s="4">
        <f>CLA_Accounts!$B207</f>
        <v>0</v>
      </c>
      <c r="C209" s="4" t="e">
        <f>VLOOKUP($B209,VENTURE_Accounts!B:K,9,FALSE)</f>
        <v>#N/A</v>
      </c>
      <c r="D209" s="4" t="e">
        <f>VLOOKUP(B209,CLA_Accounts!B:E,4,0)</f>
        <v>#N/A</v>
      </c>
      <c r="E209" s="4" t="e">
        <f>VLOOKUP($B209,VENTURE_Accounts!B:E,4,FALSE)</f>
        <v>#N/A</v>
      </c>
      <c r="F209" s="4" t="e">
        <f>VLOOKUP($B209,VENTURE_Accounts!B:E,2,FALSE)</f>
        <v>#N/A</v>
      </c>
      <c r="G209" s="4" t="e">
        <f>VLOOKUP(B209,CLA_Accounts!B:K,5,0)</f>
        <v>#N/A</v>
      </c>
      <c r="H209" s="28" t="e">
        <f>VLOOKUP($B209,VENTURE_Accounts!B:K,5,FALSE)</f>
        <v>#N/A</v>
      </c>
      <c r="I209" s="53">
        <f>VLOOKUP(B209,CLA_Berekeningen!B$6:X$191,5,FALSE)</f>
        <v>0</v>
      </c>
      <c r="J209" s="51">
        <f>VLOOKUP(B209,CLA_Berekeningen!B$6:X$191,20,FALSE)</f>
        <v>0</v>
      </c>
      <c r="K209" s="53">
        <f t="shared" si="9"/>
        <v>0</v>
      </c>
      <c r="L209" s="28" t="str">
        <f>VLOOKUP(B209,CLA_Berekeningen!B:X,23,0)</f>
        <v>0</v>
      </c>
      <c r="M209" s="4"/>
      <c r="N209" s="55" t="e">
        <f t="shared" si="10"/>
        <v>#N/A</v>
      </c>
      <c r="O209" s="55" t="e">
        <f t="shared" si="11"/>
        <v>#N/A</v>
      </c>
      <c r="P209" s="4" t="e">
        <f>_xlfn.CONCAT("Beste ",C209,". Je hebt een CLA balans van ",G209," CLA eyecons en een",CLA_Gegevens!$C$3," eyeventure balans van ",H209," eyecons. Je hebt €",J209," rente verdiend op een CLA investering van €",I209,". Dat brengt de totaalwaarde naar €",K209," te converteren. Dit is berekend als ",L209," ",CLA_Gegevens!$C$3," eyeventure eyecons te transfereren bij een waardering van €",CLA_Gegevens!$C$29,". Je nieuwe balans is daarmee ",N209, " ",CLA_Gegevens!$C$3," eyeventure eyecons")</f>
        <v>#N/A</v>
      </c>
    </row>
    <row r="210" spans="2:16" x14ac:dyDescent="0.55000000000000004">
      <c r="B210" s="4">
        <f>CLA_Accounts!$B208</f>
        <v>0</v>
      </c>
      <c r="C210" s="4" t="e">
        <f>VLOOKUP($B210,VENTURE_Accounts!B:K,9,FALSE)</f>
        <v>#N/A</v>
      </c>
      <c r="D210" s="4" t="e">
        <f>VLOOKUP(B210,CLA_Accounts!B:E,4,0)</f>
        <v>#N/A</v>
      </c>
      <c r="E210" s="4" t="e">
        <f>VLOOKUP($B210,VENTURE_Accounts!B:E,4,FALSE)</f>
        <v>#N/A</v>
      </c>
      <c r="F210" s="4" t="e">
        <f>VLOOKUP($B210,VENTURE_Accounts!B:E,2,FALSE)</f>
        <v>#N/A</v>
      </c>
      <c r="G210" s="4" t="e">
        <f>VLOOKUP(B210,CLA_Accounts!B:K,5,0)</f>
        <v>#N/A</v>
      </c>
      <c r="H210" s="28" t="e">
        <f>VLOOKUP($B210,VENTURE_Accounts!B:K,5,FALSE)</f>
        <v>#N/A</v>
      </c>
      <c r="I210" s="53">
        <f>VLOOKUP(B210,CLA_Berekeningen!B$6:X$191,5,FALSE)</f>
        <v>0</v>
      </c>
      <c r="J210" s="51">
        <f>VLOOKUP(B210,CLA_Berekeningen!B$6:X$191,20,FALSE)</f>
        <v>0</v>
      </c>
      <c r="K210" s="53">
        <f t="shared" si="9"/>
        <v>0</v>
      </c>
      <c r="L210" s="28" t="str">
        <f>VLOOKUP(B210,CLA_Berekeningen!B:X,23,0)</f>
        <v>0</v>
      </c>
      <c r="M210" s="4"/>
      <c r="N210" s="55" t="e">
        <f t="shared" si="10"/>
        <v>#N/A</v>
      </c>
      <c r="O210" s="55" t="e">
        <f t="shared" si="11"/>
        <v>#N/A</v>
      </c>
      <c r="P210" s="4" t="e">
        <f>_xlfn.CONCAT("Beste ",C210,". Je hebt een CLA balans van ",G210," CLA eyecons en een",CLA_Gegevens!$C$3," eyeventure balans van ",H210," eyecons. Je hebt €",J210," rente verdiend op een CLA investering van €",I210,". Dat brengt de totaalwaarde naar €",K210," te converteren. Dit is berekend als ",L210," ",CLA_Gegevens!$C$3," eyeventure eyecons te transfereren bij een waardering van €",CLA_Gegevens!$C$29,". Je nieuwe balans is daarmee ",N210, " ",CLA_Gegevens!$C$3," eyeventure eyecons")</f>
        <v>#N/A</v>
      </c>
    </row>
    <row r="211" spans="2:16" x14ac:dyDescent="0.55000000000000004">
      <c r="B211" s="4">
        <f>CLA_Accounts!$B209</f>
        <v>0</v>
      </c>
      <c r="C211" s="4" t="e">
        <f>VLOOKUP($B211,VENTURE_Accounts!B:K,9,FALSE)</f>
        <v>#N/A</v>
      </c>
      <c r="D211" s="4" t="e">
        <f>VLOOKUP(B211,CLA_Accounts!B:E,4,0)</f>
        <v>#N/A</v>
      </c>
      <c r="E211" s="4" t="e">
        <f>VLOOKUP($B211,VENTURE_Accounts!B:E,4,FALSE)</f>
        <v>#N/A</v>
      </c>
      <c r="F211" s="4" t="e">
        <f>VLOOKUP($B211,VENTURE_Accounts!B:E,2,FALSE)</f>
        <v>#N/A</v>
      </c>
      <c r="G211" s="4" t="e">
        <f>VLOOKUP(B211,CLA_Accounts!B:K,5,0)</f>
        <v>#N/A</v>
      </c>
      <c r="H211" s="28" t="e">
        <f>VLOOKUP($B211,VENTURE_Accounts!B:K,5,FALSE)</f>
        <v>#N/A</v>
      </c>
      <c r="I211" s="53">
        <f>VLOOKUP(B211,CLA_Berekeningen!B$6:X$191,5,FALSE)</f>
        <v>0</v>
      </c>
      <c r="J211" s="51">
        <f>VLOOKUP(B211,CLA_Berekeningen!B$6:X$191,20,FALSE)</f>
        <v>0</v>
      </c>
      <c r="K211" s="53">
        <f t="shared" si="9"/>
        <v>0</v>
      </c>
      <c r="L211" s="28" t="str">
        <f>VLOOKUP(B211,CLA_Berekeningen!B:X,23,0)</f>
        <v>0</v>
      </c>
      <c r="M211" s="4"/>
      <c r="N211" s="55" t="e">
        <f t="shared" si="10"/>
        <v>#N/A</v>
      </c>
      <c r="O211" s="55" t="e">
        <f t="shared" si="11"/>
        <v>#N/A</v>
      </c>
      <c r="P211" s="4" t="e">
        <f>_xlfn.CONCAT("Beste ",C211,". Je hebt een CLA balans van ",G211," CLA eyecons en een",CLA_Gegevens!$C$3," eyeventure balans van ",H211," eyecons. Je hebt €",J211," rente verdiend op een CLA investering van €",I211,". Dat brengt de totaalwaarde naar €",K211," te converteren. Dit is berekend als ",L211," ",CLA_Gegevens!$C$3," eyeventure eyecons te transfereren bij een waardering van €",CLA_Gegevens!$C$29,". Je nieuwe balans is daarmee ",N211, " ",CLA_Gegevens!$C$3," eyeventure eyecons")</f>
        <v>#N/A</v>
      </c>
    </row>
    <row r="212" spans="2:16" x14ac:dyDescent="0.55000000000000004">
      <c r="B212" s="4">
        <f>CLA_Accounts!$B210</f>
        <v>0</v>
      </c>
      <c r="C212" s="4" t="e">
        <f>VLOOKUP($B212,VENTURE_Accounts!B:K,9,FALSE)</f>
        <v>#N/A</v>
      </c>
      <c r="D212" s="4" t="e">
        <f>VLOOKUP(B212,CLA_Accounts!B:E,4,0)</f>
        <v>#N/A</v>
      </c>
      <c r="E212" s="4" t="e">
        <f>VLOOKUP($B212,VENTURE_Accounts!B:E,4,FALSE)</f>
        <v>#N/A</v>
      </c>
      <c r="F212" s="4" t="e">
        <f>VLOOKUP($B212,VENTURE_Accounts!B:E,2,FALSE)</f>
        <v>#N/A</v>
      </c>
      <c r="G212" s="4" t="e">
        <f>VLOOKUP(B212,CLA_Accounts!B:K,5,0)</f>
        <v>#N/A</v>
      </c>
      <c r="H212" s="28" t="e">
        <f>VLOOKUP($B212,VENTURE_Accounts!B:K,5,FALSE)</f>
        <v>#N/A</v>
      </c>
      <c r="I212" s="53">
        <f>VLOOKUP(B212,CLA_Berekeningen!B$6:X$191,5,FALSE)</f>
        <v>0</v>
      </c>
      <c r="J212" s="51">
        <f>VLOOKUP(B212,CLA_Berekeningen!B$6:X$191,20,FALSE)</f>
        <v>0</v>
      </c>
      <c r="K212" s="53">
        <f t="shared" si="9"/>
        <v>0</v>
      </c>
      <c r="L212" s="28" t="str">
        <f>VLOOKUP(B212,CLA_Berekeningen!B:X,23,0)</f>
        <v>0</v>
      </c>
      <c r="M212" s="4"/>
      <c r="N212" s="55" t="e">
        <f t="shared" si="10"/>
        <v>#N/A</v>
      </c>
      <c r="O212" s="55" t="e">
        <f t="shared" si="11"/>
        <v>#N/A</v>
      </c>
      <c r="P212" s="4" t="e">
        <f>_xlfn.CONCAT("Beste ",C212,". Je hebt een CLA balans van ",G212," CLA eyecons en een",CLA_Gegevens!$C$3," eyeventure balans van ",H212," eyecons. Je hebt €",J212," rente verdiend op een CLA investering van €",I212,". Dat brengt de totaalwaarde naar €",K212," te converteren. Dit is berekend als ",L212," ",CLA_Gegevens!$C$3," eyeventure eyecons te transfereren bij een waardering van €",CLA_Gegevens!$C$29,". Je nieuwe balans is daarmee ",N212, " ",CLA_Gegevens!$C$3," eyeventure eyecons")</f>
        <v>#N/A</v>
      </c>
    </row>
    <row r="213" spans="2:16" x14ac:dyDescent="0.55000000000000004">
      <c r="B213" s="4">
        <f>CLA_Accounts!$B211</f>
        <v>0</v>
      </c>
      <c r="C213" s="4" t="e">
        <f>VLOOKUP($B213,VENTURE_Accounts!B:K,9,FALSE)</f>
        <v>#N/A</v>
      </c>
      <c r="D213" s="4" t="e">
        <f>VLOOKUP(B213,CLA_Accounts!B:E,4,0)</f>
        <v>#N/A</v>
      </c>
      <c r="E213" s="4" t="e">
        <f>VLOOKUP($B213,VENTURE_Accounts!B:E,4,FALSE)</f>
        <v>#N/A</v>
      </c>
      <c r="F213" s="4" t="e">
        <f>VLOOKUP($B213,VENTURE_Accounts!B:E,2,FALSE)</f>
        <v>#N/A</v>
      </c>
      <c r="G213" s="4" t="e">
        <f>VLOOKUP(B213,CLA_Accounts!B:K,5,0)</f>
        <v>#N/A</v>
      </c>
      <c r="H213" s="28" t="e">
        <f>VLOOKUP($B213,VENTURE_Accounts!B:K,5,FALSE)</f>
        <v>#N/A</v>
      </c>
      <c r="I213" s="53">
        <f>VLOOKUP(B213,CLA_Berekeningen!B$6:X$191,5,FALSE)</f>
        <v>0</v>
      </c>
      <c r="J213" s="51">
        <f>VLOOKUP(B213,CLA_Berekeningen!B$6:X$191,20,FALSE)</f>
        <v>0</v>
      </c>
      <c r="K213" s="53">
        <f t="shared" si="9"/>
        <v>0</v>
      </c>
      <c r="L213" s="28" t="str">
        <f>VLOOKUP(B213,CLA_Berekeningen!B:X,23,0)</f>
        <v>0</v>
      </c>
      <c r="M213" s="4"/>
      <c r="N213" s="55" t="e">
        <f t="shared" si="10"/>
        <v>#N/A</v>
      </c>
      <c r="O213" s="55" t="e">
        <f t="shared" si="11"/>
        <v>#N/A</v>
      </c>
      <c r="P213" s="4" t="e">
        <f>_xlfn.CONCAT("Beste ",C213,". Je hebt een CLA balans van ",G213," CLA eyecons en een",CLA_Gegevens!$C$3," eyeventure balans van ",H213," eyecons. Je hebt €",J213," rente verdiend op een CLA investering van €",I213,". Dat brengt de totaalwaarde naar €",K213," te converteren. Dit is berekend als ",L213," ",CLA_Gegevens!$C$3," eyeventure eyecons te transfereren bij een waardering van €",CLA_Gegevens!$C$29,". Je nieuwe balans is daarmee ",N213, " ",CLA_Gegevens!$C$3," eyeventure eyecons")</f>
        <v>#N/A</v>
      </c>
    </row>
    <row r="214" spans="2:16" x14ac:dyDescent="0.55000000000000004">
      <c r="B214" s="4">
        <f>CLA_Accounts!$B212</f>
        <v>0</v>
      </c>
      <c r="C214" s="4" t="e">
        <f>VLOOKUP($B214,VENTURE_Accounts!B:K,9,FALSE)</f>
        <v>#N/A</v>
      </c>
      <c r="D214" s="4" t="e">
        <f>VLOOKUP(B214,CLA_Accounts!B:E,4,0)</f>
        <v>#N/A</v>
      </c>
      <c r="E214" s="4" t="e">
        <f>VLOOKUP($B214,VENTURE_Accounts!B:E,4,FALSE)</f>
        <v>#N/A</v>
      </c>
      <c r="F214" s="4" t="e">
        <f>VLOOKUP($B214,VENTURE_Accounts!B:E,2,FALSE)</f>
        <v>#N/A</v>
      </c>
      <c r="G214" s="4" t="e">
        <f>VLOOKUP(B214,CLA_Accounts!B:K,5,0)</f>
        <v>#N/A</v>
      </c>
      <c r="H214" s="28" t="e">
        <f>VLOOKUP($B214,VENTURE_Accounts!B:K,5,FALSE)</f>
        <v>#N/A</v>
      </c>
      <c r="I214" s="53">
        <f>VLOOKUP(B214,CLA_Berekeningen!B$6:X$191,5,FALSE)</f>
        <v>0</v>
      </c>
      <c r="J214" s="51">
        <f>VLOOKUP(B214,CLA_Berekeningen!B$6:X$191,20,FALSE)</f>
        <v>0</v>
      </c>
      <c r="K214" s="53">
        <f t="shared" si="9"/>
        <v>0</v>
      </c>
      <c r="L214" s="28" t="str">
        <f>VLOOKUP(B214,CLA_Berekeningen!B:X,23,0)</f>
        <v>0</v>
      </c>
      <c r="M214" s="4"/>
      <c r="N214" s="55" t="e">
        <f t="shared" si="10"/>
        <v>#N/A</v>
      </c>
      <c r="O214" s="55" t="e">
        <f t="shared" si="11"/>
        <v>#N/A</v>
      </c>
      <c r="P214" s="4" t="e">
        <f>_xlfn.CONCAT("Beste ",C214,". Je hebt een CLA balans van ",G214," CLA eyecons en een",CLA_Gegevens!$C$3," eyeventure balans van ",H214," eyecons. Je hebt €",J214," rente verdiend op een CLA investering van €",I214,". Dat brengt de totaalwaarde naar €",K214," te converteren. Dit is berekend als ",L214," ",CLA_Gegevens!$C$3," eyeventure eyecons te transfereren bij een waardering van €",CLA_Gegevens!$C$29,". Je nieuwe balans is daarmee ",N214, " ",CLA_Gegevens!$C$3," eyeventure eyecons")</f>
        <v>#N/A</v>
      </c>
    </row>
    <row r="215" spans="2:16" x14ac:dyDescent="0.55000000000000004">
      <c r="B215" s="4">
        <f>CLA_Accounts!$B213</f>
        <v>0</v>
      </c>
      <c r="C215" s="4" t="e">
        <f>VLOOKUP($B215,VENTURE_Accounts!B:K,9,FALSE)</f>
        <v>#N/A</v>
      </c>
      <c r="D215" s="4" t="e">
        <f>VLOOKUP(B215,CLA_Accounts!B:E,4,0)</f>
        <v>#N/A</v>
      </c>
      <c r="E215" s="4" t="e">
        <f>VLOOKUP($B215,VENTURE_Accounts!B:E,4,FALSE)</f>
        <v>#N/A</v>
      </c>
      <c r="F215" s="4" t="e">
        <f>VLOOKUP($B215,VENTURE_Accounts!B:E,2,FALSE)</f>
        <v>#N/A</v>
      </c>
      <c r="G215" s="4" t="e">
        <f>VLOOKUP(B215,CLA_Accounts!B:K,5,0)</f>
        <v>#N/A</v>
      </c>
      <c r="H215" s="28" t="e">
        <f>VLOOKUP($B215,VENTURE_Accounts!B:K,5,FALSE)</f>
        <v>#N/A</v>
      </c>
      <c r="I215" s="53">
        <f>VLOOKUP(B215,CLA_Berekeningen!B$6:X$191,5,FALSE)</f>
        <v>0</v>
      </c>
      <c r="J215" s="51">
        <f>VLOOKUP(B215,CLA_Berekeningen!B$6:X$191,20,FALSE)</f>
        <v>0</v>
      </c>
      <c r="K215" s="53">
        <f t="shared" si="9"/>
        <v>0</v>
      </c>
      <c r="L215" s="28" t="str">
        <f>VLOOKUP(B215,CLA_Berekeningen!B:X,23,0)</f>
        <v>0</v>
      </c>
      <c r="M215" s="4"/>
      <c r="N215" s="55" t="e">
        <f t="shared" si="10"/>
        <v>#N/A</v>
      </c>
      <c r="O215" s="55" t="e">
        <f t="shared" si="11"/>
        <v>#N/A</v>
      </c>
      <c r="P215" s="4" t="e">
        <f>_xlfn.CONCAT("Beste ",C215,". Je hebt een CLA balans van ",G215," CLA eyecons en een",CLA_Gegevens!$C$3," eyeventure balans van ",H215," eyecons. Je hebt €",J215," rente verdiend op een CLA investering van €",I215,". Dat brengt de totaalwaarde naar €",K215," te converteren. Dit is berekend als ",L215," ",CLA_Gegevens!$C$3," eyeventure eyecons te transfereren bij een waardering van €",CLA_Gegevens!$C$29,". Je nieuwe balans is daarmee ",N215, " ",CLA_Gegevens!$C$3," eyeventure eyecons")</f>
        <v>#N/A</v>
      </c>
    </row>
    <row r="216" spans="2:16" x14ac:dyDescent="0.55000000000000004">
      <c r="B216" s="4">
        <f>CLA_Accounts!$B214</f>
        <v>0</v>
      </c>
      <c r="C216" s="4" t="e">
        <f>VLOOKUP($B216,VENTURE_Accounts!B:K,9,FALSE)</f>
        <v>#N/A</v>
      </c>
      <c r="D216" s="4" t="e">
        <f>VLOOKUP(B216,CLA_Accounts!B:E,4,0)</f>
        <v>#N/A</v>
      </c>
      <c r="E216" s="4" t="e">
        <f>VLOOKUP($B216,VENTURE_Accounts!B:E,4,FALSE)</f>
        <v>#N/A</v>
      </c>
      <c r="F216" s="4" t="e">
        <f>VLOOKUP($B216,VENTURE_Accounts!B:E,2,FALSE)</f>
        <v>#N/A</v>
      </c>
      <c r="G216" s="4" t="e">
        <f>VLOOKUP(B216,CLA_Accounts!B:K,5,0)</f>
        <v>#N/A</v>
      </c>
      <c r="H216" s="28" t="e">
        <f>VLOOKUP($B216,VENTURE_Accounts!B:K,5,FALSE)</f>
        <v>#N/A</v>
      </c>
      <c r="I216" s="53">
        <f>VLOOKUP(B216,CLA_Berekeningen!B$6:X$191,5,FALSE)</f>
        <v>0</v>
      </c>
      <c r="J216" s="51">
        <f>VLOOKUP(B216,CLA_Berekeningen!B$6:X$191,20,FALSE)</f>
        <v>0</v>
      </c>
      <c r="K216" s="53">
        <f t="shared" si="9"/>
        <v>0</v>
      </c>
      <c r="L216" s="28" t="str">
        <f>VLOOKUP(B216,CLA_Berekeningen!B:X,23,0)</f>
        <v>0</v>
      </c>
      <c r="M216" s="4"/>
      <c r="N216" s="55" t="e">
        <f t="shared" si="10"/>
        <v>#N/A</v>
      </c>
      <c r="O216" s="55" t="e">
        <f t="shared" si="11"/>
        <v>#N/A</v>
      </c>
      <c r="P216" s="4" t="e">
        <f>_xlfn.CONCAT("Beste ",C216,". Je hebt een CLA balans van ",G216," CLA eyecons en een",CLA_Gegevens!$C$3," eyeventure balans van ",H216," eyecons. Je hebt €",J216," rente verdiend op een CLA investering van €",I216,". Dat brengt de totaalwaarde naar €",K216," te converteren. Dit is berekend als ",L216," ",CLA_Gegevens!$C$3," eyeventure eyecons te transfereren bij een waardering van €",CLA_Gegevens!$C$29,". Je nieuwe balans is daarmee ",N216, " ",CLA_Gegevens!$C$3," eyeventure eyecons")</f>
        <v>#N/A</v>
      </c>
    </row>
    <row r="217" spans="2:16" x14ac:dyDescent="0.55000000000000004">
      <c r="B217" s="4">
        <f>CLA_Accounts!$B215</f>
        <v>0</v>
      </c>
      <c r="C217" s="4" t="e">
        <f>VLOOKUP($B217,VENTURE_Accounts!B:K,9,FALSE)</f>
        <v>#N/A</v>
      </c>
      <c r="D217" s="4" t="e">
        <f>VLOOKUP(B217,CLA_Accounts!B:E,4,0)</f>
        <v>#N/A</v>
      </c>
      <c r="E217" s="4" t="e">
        <f>VLOOKUP($B217,VENTURE_Accounts!B:E,4,FALSE)</f>
        <v>#N/A</v>
      </c>
      <c r="F217" s="4" t="e">
        <f>VLOOKUP($B217,VENTURE_Accounts!B:E,2,FALSE)</f>
        <v>#N/A</v>
      </c>
      <c r="G217" s="4" t="e">
        <f>VLOOKUP(B217,CLA_Accounts!B:K,5,0)</f>
        <v>#N/A</v>
      </c>
      <c r="H217" s="28" t="e">
        <f>VLOOKUP($B217,VENTURE_Accounts!B:K,5,FALSE)</f>
        <v>#N/A</v>
      </c>
      <c r="I217" s="53">
        <f>VLOOKUP(B217,CLA_Berekeningen!B$6:X$191,5,FALSE)</f>
        <v>0</v>
      </c>
      <c r="J217" s="51">
        <f>VLOOKUP(B217,CLA_Berekeningen!B$6:X$191,20,FALSE)</f>
        <v>0</v>
      </c>
      <c r="K217" s="53">
        <f t="shared" si="9"/>
        <v>0</v>
      </c>
      <c r="L217" s="28" t="str">
        <f>VLOOKUP(B217,CLA_Berekeningen!B:X,23,0)</f>
        <v>0</v>
      </c>
      <c r="M217" s="4"/>
      <c r="N217" s="55" t="e">
        <f t="shared" si="10"/>
        <v>#N/A</v>
      </c>
      <c r="O217" s="55" t="e">
        <f t="shared" si="11"/>
        <v>#N/A</v>
      </c>
      <c r="P217" s="4" t="e">
        <f>_xlfn.CONCAT("Beste ",C217,". Je hebt een CLA balans van ",G217," CLA eyecons en een",CLA_Gegevens!$C$3," eyeventure balans van ",H217," eyecons. Je hebt €",J217," rente verdiend op een CLA investering van €",I217,". Dat brengt de totaalwaarde naar €",K217," te converteren. Dit is berekend als ",L217," ",CLA_Gegevens!$C$3," eyeventure eyecons te transfereren bij een waardering van €",CLA_Gegevens!$C$29,". Je nieuwe balans is daarmee ",N217, " ",CLA_Gegevens!$C$3," eyeventure eyecons")</f>
        <v>#N/A</v>
      </c>
    </row>
    <row r="218" spans="2:16" x14ac:dyDescent="0.55000000000000004">
      <c r="B218" s="4">
        <f>CLA_Accounts!$B216</f>
        <v>0</v>
      </c>
      <c r="C218" s="4" t="e">
        <f>VLOOKUP($B218,VENTURE_Accounts!B:K,9,FALSE)</f>
        <v>#N/A</v>
      </c>
      <c r="D218" s="4" t="e">
        <f>VLOOKUP(B218,CLA_Accounts!B:E,4,0)</f>
        <v>#N/A</v>
      </c>
      <c r="E218" s="4" t="e">
        <f>VLOOKUP($B218,VENTURE_Accounts!B:E,4,FALSE)</f>
        <v>#N/A</v>
      </c>
      <c r="F218" s="4" t="e">
        <f>VLOOKUP($B218,VENTURE_Accounts!B:E,2,FALSE)</f>
        <v>#N/A</v>
      </c>
      <c r="G218" s="4" t="e">
        <f>VLOOKUP(B218,CLA_Accounts!B:K,5,0)</f>
        <v>#N/A</v>
      </c>
      <c r="H218" s="28" t="e">
        <f>VLOOKUP($B218,VENTURE_Accounts!B:K,5,FALSE)</f>
        <v>#N/A</v>
      </c>
      <c r="I218" s="53">
        <f>VLOOKUP(B218,CLA_Berekeningen!B$6:X$191,5,FALSE)</f>
        <v>0</v>
      </c>
      <c r="J218" s="51">
        <f>VLOOKUP(B218,CLA_Berekeningen!B$6:X$191,20,FALSE)</f>
        <v>0</v>
      </c>
      <c r="K218" s="53">
        <f t="shared" si="9"/>
        <v>0</v>
      </c>
      <c r="L218" s="28" t="str">
        <f>VLOOKUP(B218,CLA_Berekeningen!B:X,23,0)</f>
        <v>0</v>
      </c>
      <c r="M218" s="4"/>
      <c r="N218" s="55" t="e">
        <f t="shared" si="10"/>
        <v>#N/A</v>
      </c>
      <c r="O218" s="55" t="e">
        <f t="shared" si="11"/>
        <v>#N/A</v>
      </c>
      <c r="P218" s="4" t="e">
        <f>_xlfn.CONCAT("Beste ",C218,". Je hebt een CLA balans van ",G218," CLA eyecons en een",CLA_Gegevens!$C$3," eyeventure balans van ",H218," eyecons. Je hebt €",J218," rente verdiend op een CLA investering van €",I218,". Dat brengt de totaalwaarde naar €",K218," te converteren. Dit is berekend als ",L218," ",CLA_Gegevens!$C$3," eyeventure eyecons te transfereren bij een waardering van €",CLA_Gegevens!$C$29,". Je nieuwe balans is daarmee ",N218, " ",CLA_Gegevens!$C$3," eyeventure eyecons")</f>
        <v>#N/A</v>
      </c>
    </row>
    <row r="219" spans="2:16" x14ac:dyDescent="0.55000000000000004">
      <c r="B219" s="4">
        <f>CLA_Accounts!$B217</f>
        <v>0</v>
      </c>
      <c r="C219" s="4" t="e">
        <f>VLOOKUP($B219,VENTURE_Accounts!B:K,9,FALSE)</f>
        <v>#N/A</v>
      </c>
      <c r="D219" s="4" t="e">
        <f>VLOOKUP(B219,CLA_Accounts!B:E,4,0)</f>
        <v>#N/A</v>
      </c>
      <c r="E219" s="4" t="e">
        <f>VLOOKUP($B219,VENTURE_Accounts!B:E,4,FALSE)</f>
        <v>#N/A</v>
      </c>
      <c r="F219" s="4" t="e">
        <f>VLOOKUP($B219,VENTURE_Accounts!B:E,2,FALSE)</f>
        <v>#N/A</v>
      </c>
      <c r="G219" s="4" t="e">
        <f>VLOOKUP(B219,CLA_Accounts!B:K,5,0)</f>
        <v>#N/A</v>
      </c>
      <c r="H219" s="28" t="e">
        <f>VLOOKUP($B219,VENTURE_Accounts!B:K,5,FALSE)</f>
        <v>#N/A</v>
      </c>
      <c r="I219" s="53">
        <f>VLOOKUP(B219,CLA_Berekeningen!B$6:X$191,5,FALSE)</f>
        <v>0</v>
      </c>
      <c r="J219" s="51">
        <f>VLOOKUP(B219,CLA_Berekeningen!B$6:X$191,20,FALSE)</f>
        <v>0</v>
      </c>
      <c r="K219" s="53">
        <f t="shared" si="9"/>
        <v>0</v>
      </c>
      <c r="L219" s="28" t="str">
        <f>VLOOKUP(B219,CLA_Berekeningen!B:X,23,0)</f>
        <v>0</v>
      </c>
      <c r="M219" s="4"/>
      <c r="N219" s="55" t="e">
        <f t="shared" si="10"/>
        <v>#N/A</v>
      </c>
      <c r="O219" s="55" t="e">
        <f t="shared" si="11"/>
        <v>#N/A</v>
      </c>
      <c r="P219" s="4" t="e">
        <f>_xlfn.CONCAT("Beste ",C219,". Je hebt een CLA balans van ",G219," CLA eyecons en een",CLA_Gegevens!$C$3," eyeventure balans van ",H219," eyecons. Je hebt €",J219," rente verdiend op een CLA investering van €",I219,". Dat brengt de totaalwaarde naar €",K219," te converteren. Dit is berekend als ",L219," ",CLA_Gegevens!$C$3," eyeventure eyecons te transfereren bij een waardering van €",CLA_Gegevens!$C$29,". Je nieuwe balans is daarmee ",N219, " ",CLA_Gegevens!$C$3," eyeventure eyecons")</f>
        <v>#N/A</v>
      </c>
    </row>
    <row r="220" spans="2:16" x14ac:dyDescent="0.55000000000000004">
      <c r="B220" s="4">
        <f>CLA_Accounts!$B218</f>
        <v>0</v>
      </c>
      <c r="C220" s="4" t="e">
        <f>VLOOKUP($B220,VENTURE_Accounts!B:K,9,FALSE)</f>
        <v>#N/A</v>
      </c>
      <c r="D220" s="4" t="e">
        <f>VLOOKUP(B220,CLA_Accounts!B:E,4,0)</f>
        <v>#N/A</v>
      </c>
      <c r="E220" s="4" t="e">
        <f>VLOOKUP($B220,VENTURE_Accounts!B:E,4,FALSE)</f>
        <v>#N/A</v>
      </c>
      <c r="F220" s="4" t="e">
        <f>VLOOKUP($B220,VENTURE_Accounts!B:E,2,FALSE)</f>
        <v>#N/A</v>
      </c>
      <c r="G220" s="4" t="e">
        <f>VLOOKUP(B220,CLA_Accounts!B:K,5,0)</f>
        <v>#N/A</v>
      </c>
      <c r="H220" s="28" t="e">
        <f>VLOOKUP($B220,VENTURE_Accounts!B:K,5,FALSE)</f>
        <v>#N/A</v>
      </c>
      <c r="I220" s="53">
        <f>VLOOKUP(B220,CLA_Berekeningen!B$6:X$191,5,FALSE)</f>
        <v>0</v>
      </c>
      <c r="J220" s="51">
        <f>VLOOKUP(B220,CLA_Berekeningen!B$6:X$191,20,FALSE)</f>
        <v>0</v>
      </c>
      <c r="K220" s="53">
        <f t="shared" si="9"/>
        <v>0</v>
      </c>
      <c r="L220" s="28" t="str">
        <f>VLOOKUP(B220,CLA_Berekeningen!B:X,23,0)</f>
        <v>0</v>
      </c>
      <c r="M220" s="4"/>
      <c r="N220" s="55" t="e">
        <f t="shared" si="10"/>
        <v>#N/A</v>
      </c>
      <c r="O220" s="55" t="e">
        <f t="shared" si="11"/>
        <v>#N/A</v>
      </c>
      <c r="P220" s="4" t="e">
        <f>_xlfn.CONCAT("Beste ",C220,". Je hebt een CLA balans van ",G220," CLA eyecons en een",CLA_Gegevens!$C$3," eyeventure balans van ",H220," eyecons. Je hebt €",J220," rente verdiend op een CLA investering van €",I220,". Dat brengt de totaalwaarde naar €",K220," te converteren. Dit is berekend als ",L220," ",CLA_Gegevens!$C$3," eyeventure eyecons te transfereren bij een waardering van €",CLA_Gegevens!$C$29,". Je nieuwe balans is daarmee ",N220, " ",CLA_Gegevens!$C$3," eyeventure eyecons")</f>
        <v>#N/A</v>
      </c>
    </row>
    <row r="221" spans="2:16" x14ac:dyDescent="0.55000000000000004">
      <c r="B221" s="4">
        <f>CLA_Accounts!$B219</f>
        <v>0</v>
      </c>
      <c r="C221" s="4" t="e">
        <f>VLOOKUP($B221,VENTURE_Accounts!B:K,9,FALSE)</f>
        <v>#N/A</v>
      </c>
      <c r="D221" s="4" t="e">
        <f>VLOOKUP(B221,CLA_Accounts!B:E,4,0)</f>
        <v>#N/A</v>
      </c>
      <c r="E221" s="4" t="e">
        <f>VLOOKUP($B221,VENTURE_Accounts!B:E,4,FALSE)</f>
        <v>#N/A</v>
      </c>
      <c r="F221" s="4" t="e">
        <f>VLOOKUP($B221,VENTURE_Accounts!B:E,2,FALSE)</f>
        <v>#N/A</v>
      </c>
      <c r="G221" s="4" t="e">
        <f>VLOOKUP(B221,CLA_Accounts!B:K,5,0)</f>
        <v>#N/A</v>
      </c>
      <c r="H221" s="28" t="e">
        <f>VLOOKUP($B221,VENTURE_Accounts!B:K,5,FALSE)</f>
        <v>#N/A</v>
      </c>
      <c r="I221" s="53">
        <f>VLOOKUP(B221,CLA_Berekeningen!B$6:X$191,5,FALSE)</f>
        <v>0</v>
      </c>
      <c r="J221" s="51">
        <f>VLOOKUP(B221,CLA_Berekeningen!B$6:X$191,20,FALSE)</f>
        <v>0</v>
      </c>
      <c r="K221" s="53">
        <f t="shared" si="9"/>
        <v>0</v>
      </c>
      <c r="L221" s="28" t="str">
        <f>VLOOKUP(B221,CLA_Berekeningen!B:X,23,0)</f>
        <v>0</v>
      </c>
      <c r="M221" s="4"/>
      <c r="N221" s="55" t="e">
        <f t="shared" si="10"/>
        <v>#N/A</v>
      </c>
      <c r="O221" s="55" t="e">
        <f t="shared" si="11"/>
        <v>#N/A</v>
      </c>
      <c r="P221" s="4" t="e">
        <f>_xlfn.CONCAT("Beste ",C221,". Je hebt een CLA balans van ",G221," CLA eyecons en een",CLA_Gegevens!$C$3," eyeventure balans van ",H221," eyecons. Je hebt €",J221," rente verdiend op een CLA investering van €",I221,". Dat brengt de totaalwaarde naar €",K221," te converteren. Dit is berekend als ",L221," ",CLA_Gegevens!$C$3," eyeventure eyecons te transfereren bij een waardering van €",CLA_Gegevens!$C$29,". Je nieuwe balans is daarmee ",N221, " ",CLA_Gegevens!$C$3," eyeventure eyecons")</f>
        <v>#N/A</v>
      </c>
    </row>
    <row r="222" spans="2:16" x14ac:dyDescent="0.55000000000000004">
      <c r="B222" s="4">
        <f>CLA_Accounts!$B220</f>
        <v>0</v>
      </c>
      <c r="C222" s="4" t="e">
        <f>VLOOKUP($B222,VENTURE_Accounts!B:K,9,FALSE)</f>
        <v>#N/A</v>
      </c>
      <c r="D222" s="4" t="e">
        <f>VLOOKUP(B222,CLA_Accounts!B:E,4,0)</f>
        <v>#N/A</v>
      </c>
      <c r="E222" s="4" t="e">
        <f>VLOOKUP($B222,VENTURE_Accounts!B:E,4,FALSE)</f>
        <v>#N/A</v>
      </c>
      <c r="F222" s="4" t="e">
        <f>VLOOKUP($B222,VENTURE_Accounts!B:E,2,FALSE)</f>
        <v>#N/A</v>
      </c>
      <c r="G222" s="4" t="e">
        <f>VLOOKUP(B222,CLA_Accounts!B:K,5,0)</f>
        <v>#N/A</v>
      </c>
      <c r="H222" s="28" t="e">
        <f>VLOOKUP($B222,VENTURE_Accounts!B:K,5,FALSE)</f>
        <v>#N/A</v>
      </c>
      <c r="I222" s="53">
        <f>VLOOKUP(B222,CLA_Berekeningen!B$6:X$191,5,FALSE)</f>
        <v>0</v>
      </c>
      <c r="J222" s="51">
        <f>VLOOKUP(B222,CLA_Berekeningen!B$6:X$191,20,FALSE)</f>
        <v>0</v>
      </c>
      <c r="K222" s="53">
        <f t="shared" si="9"/>
        <v>0</v>
      </c>
      <c r="L222" s="28" t="str">
        <f>VLOOKUP(B222,CLA_Berekeningen!B:X,23,0)</f>
        <v>0</v>
      </c>
      <c r="M222" s="4"/>
      <c r="N222" s="55" t="e">
        <f t="shared" si="10"/>
        <v>#N/A</v>
      </c>
      <c r="O222" s="55" t="e">
        <f t="shared" si="11"/>
        <v>#N/A</v>
      </c>
      <c r="P222" s="4" t="e">
        <f>_xlfn.CONCAT("Beste ",C222,". Je hebt een CLA balans van ",G222," CLA eyecons en een",CLA_Gegevens!$C$3," eyeventure balans van ",H222," eyecons. Je hebt €",J222," rente verdiend op een CLA investering van €",I222,". Dat brengt de totaalwaarde naar €",K222," te converteren. Dit is berekend als ",L222," ",CLA_Gegevens!$C$3," eyeventure eyecons te transfereren bij een waardering van €",CLA_Gegevens!$C$29,". Je nieuwe balans is daarmee ",N222, " ",CLA_Gegevens!$C$3," eyeventure eyecons")</f>
        <v>#N/A</v>
      </c>
    </row>
    <row r="223" spans="2:16" x14ac:dyDescent="0.55000000000000004">
      <c r="B223" s="4">
        <f>CLA_Accounts!$B221</f>
        <v>0</v>
      </c>
      <c r="C223" s="4" t="e">
        <f>VLOOKUP($B223,VENTURE_Accounts!B:K,9,FALSE)</f>
        <v>#N/A</v>
      </c>
      <c r="D223" s="4" t="e">
        <f>VLOOKUP(B223,CLA_Accounts!B:E,4,0)</f>
        <v>#N/A</v>
      </c>
      <c r="E223" s="4" t="e">
        <f>VLOOKUP($B223,VENTURE_Accounts!B:E,4,FALSE)</f>
        <v>#N/A</v>
      </c>
      <c r="F223" s="4" t="e">
        <f>VLOOKUP($B223,VENTURE_Accounts!B:E,2,FALSE)</f>
        <v>#N/A</v>
      </c>
      <c r="G223" s="4" t="e">
        <f>VLOOKUP(B223,CLA_Accounts!B:K,5,0)</f>
        <v>#N/A</v>
      </c>
      <c r="H223" s="28" t="e">
        <f>VLOOKUP($B223,VENTURE_Accounts!B:K,5,FALSE)</f>
        <v>#N/A</v>
      </c>
      <c r="I223" s="53">
        <f>VLOOKUP(B223,CLA_Berekeningen!B$6:X$191,5,FALSE)</f>
        <v>0</v>
      </c>
      <c r="J223" s="51">
        <f>VLOOKUP(B223,CLA_Berekeningen!B$6:X$191,20,FALSE)</f>
        <v>0</v>
      </c>
      <c r="K223" s="53">
        <f t="shared" si="9"/>
        <v>0</v>
      </c>
      <c r="L223" s="28" t="str">
        <f>VLOOKUP(B223,CLA_Berekeningen!B:X,23,0)</f>
        <v>0</v>
      </c>
      <c r="M223" s="4"/>
      <c r="N223" s="55" t="e">
        <f t="shared" si="10"/>
        <v>#N/A</v>
      </c>
      <c r="O223" s="55" t="e">
        <f t="shared" si="11"/>
        <v>#N/A</v>
      </c>
      <c r="P223" s="4" t="e">
        <f>_xlfn.CONCAT("Beste ",C223,". Je hebt een CLA balans van ",G223," CLA eyecons en een",CLA_Gegevens!$C$3," eyeventure balans van ",H223," eyecons. Je hebt €",J223," rente verdiend op een CLA investering van €",I223,". Dat brengt de totaalwaarde naar €",K223," te converteren. Dit is berekend als ",L223," ",CLA_Gegevens!$C$3," eyeventure eyecons te transfereren bij een waardering van €",CLA_Gegevens!$C$29,". Je nieuwe balans is daarmee ",N223, " ",CLA_Gegevens!$C$3," eyeventure eyecons")</f>
        <v>#N/A</v>
      </c>
    </row>
    <row r="224" spans="2:16" x14ac:dyDescent="0.55000000000000004">
      <c r="B224" s="4">
        <f>CLA_Accounts!$B222</f>
        <v>0</v>
      </c>
      <c r="C224" s="4" t="e">
        <f>VLOOKUP($B224,VENTURE_Accounts!B:K,9,FALSE)</f>
        <v>#N/A</v>
      </c>
      <c r="D224" s="4" t="e">
        <f>VLOOKUP(B224,CLA_Accounts!B:E,4,0)</f>
        <v>#N/A</v>
      </c>
      <c r="E224" s="4" t="e">
        <f>VLOOKUP($B224,VENTURE_Accounts!B:E,4,FALSE)</f>
        <v>#N/A</v>
      </c>
      <c r="F224" s="4" t="e">
        <f>VLOOKUP($B224,VENTURE_Accounts!B:E,2,FALSE)</f>
        <v>#N/A</v>
      </c>
      <c r="G224" s="4" t="e">
        <f>VLOOKUP(B224,CLA_Accounts!B:K,5,0)</f>
        <v>#N/A</v>
      </c>
      <c r="H224" s="28" t="e">
        <f>VLOOKUP($B224,VENTURE_Accounts!B:K,5,FALSE)</f>
        <v>#N/A</v>
      </c>
      <c r="I224" s="53">
        <f>VLOOKUP(B224,CLA_Berekeningen!B$6:X$191,5,FALSE)</f>
        <v>0</v>
      </c>
      <c r="J224" s="51">
        <f>VLOOKUP(B224,CLA_Berekeningen!B$6:X$191,20,FALSE)</f>
        <v>0</v>
      </c>
      <c r="K224" s="53">
        <f t="shared" si="9"/>
        <v>0</v>
      </c>
      <c r="L224" s="28" t="str">
        <f>VLOOKUP(B224,CLA_Berekeningen!B:X,23,0)</f>
        <v>0</v>
      </c>
      <c r="M224" s="4"/>
      <c r="N224" s="55" t="e">
        <f t="shared" si="10"/>
        <v>#N/A</v>
      </c>
      <c r="O224" s="55" t="e">
        <f t="shared" si="11"/>
        <v>#N/A</v>
      </c>
      <c r="P224" s="4" t="e">
        <f>_xlfn.CONCAT("Beste ",C224,". Je hebt een CLA balans van ",G224," CLA eyecons en een",CLA_Gegevens!$C$3," eyeventure balans van ",H224," eyecons. Je hebt €",J224," rente verdiend op een CLA investering van €",I224,". Dat brengt de totaalwaarde naar €",K224," te converteren. Dit is berekend als ",L224," ",CLA_Gegevens!$C$3," eyeventure eyecons te transfereren bij een waardering van €",CLA_Gegevens!$C$29,". Je nieuwe balans is daarmee ",N224, " ",CLA_Gegevens!$C$3," eyeventure eyecons")</f>
        <v>#N/A</v>
      </c>
    </row>
    <row r="225" spans="2:16" x14ac:dyDescent="0.55000000000000004">
      <c r="B225" s="4">
        <f>CLA_Accounts!$B223</f>
        <v>0</v>
      </c>
      <c r="C225" s="4" t="e">
        <f>VLOOKUP($B225,VENTURE_Accounts!B:K,9,FALSE)</f>
        <v>#N/A</v>
      </c>
      <c r="D225" s="4" t="e">
        <f>VLOOKUP(B225,CLA_Accounts!B:E,4,0)</f>
        <v>#N/A</v>
      </c>
      <c r="E225" s="4" t="e">
        <f>VLOOKUP($B225,VENTURE_Accounts!B:E,4,FALSE)</f>
        <v>#N/A</v>
      </c>
      <c r="F225" s="4" t="e">
        <f>VLOOKUP($B225,VENTURE_Accounts!B:E,2,FALSE)</f>
        <v>#N/A</v>
      </c>
      <c r="G225" s="4" t="e">
        <f>VLOOKUP(B225,CLA_Accounts!B:K,5,0)</f>
        <v>#N/A</v>
      </c>
      <c r="H225" s="28" t="e">
        <f>VLOOKUP($B225,VENTURE_Accounts!B:K,5,FALSE)</f>
        <v>#N/A</v>
      </c>
      <c r="I225" s="53">
        <f>VLOOKUP(B225,CLA_Berekeningen!B$6:X$191,5,FALSE)</f>
        <v>0</v>
      </c>
      <c r="J225" s="51">
        <f>VLOOKUP(B225,CLA_Berekeningen!B$6:X$191,20,FALSE)</f>
        <v>0</v>
      </c>
      <c r="K225" s="53">
        <f t="shared" si="9"/>
        <v>0</v>
      </c>
      <c r="L225" s="28" t="str">
        <f>VLOOKUP(B225,CLA_Berekeningen!B:X,23,0)</f>
        <v>0</v>
      </c>
      <c r="M225" s="4"/>
      <c r="N225" s="55" t="e">
        <f t="shared" si="10"/>
        <v>#N/A</v>
      </c>
      <c r="O225" s="55" t="e">
        <f t="shared" si="11"/>
        <v>#N/A</v>
      </c>
      <c r="P225" s="4" t="e">
        <f>_xlfn.CONCAT("Beste ",C225,". Je hebt een CLA balans van ",G225," CLA eyecons en een",CLA_Gegevens!$C$3," eyeventure balans van ",H225," eyecons. Je hebt €",J225," rente verdiend op een CLA investering van €",I225,". Dat brengt de totaalwaarde naar €",K225," te converteren. Dit is berekend als ",L225," ",CLA_Gegevens!$C$3," eyeventure eyecons te transfereren bij een waardering van €",CLA_Gegevens!$C$29,". Je nieuwe balans is daarmee ",N225, " ",CLA_Gegevens!$C$3," eyeventure eyecons")</f>
        <v>#N/A</v>
      </c>
    </row>
    <row r="226" spans="2:16" x14ac:dyDescent="0.55000000000000004">
      <c r="B226" s="4">
        <f>CLA_Accounts!$B224</f>
        <v>0</v>
      </c>
      <c r="C226" s="4" t="e">
        <f>VLOOKUP($B226,VENTURE_Accounts!B:K,9,FALSE)</f>
        <v>#N/A</v>
      </c>
      <c r="D226" s="4" t="e">
        <f>VLOOKUP(B226,CLA_Accounts!B:E,4,0)</f>
        <v>#N/A</v>
      </c>
      <c r="E226" s="4" t="e">
        <f>VLOOKUP($B226,VENTURE_Accounts!B:E,4,FALSE)</f>
        <v>#N/A</v>
      </c>
      <c r="F226" s="4" t="e">
        <f>VLOOKUP($B226,VENTURE_Accounts!B:E,2,FALSE)</f>
        <v>#N/A</v>
      </c>
      <c r="G226" s="4" t="e">
        <f>VLOOKUP(B226,CLA_Accounts!B:K,5,0)</f>
        <v>#N/A</v>
      </c>
      <c r="H226" s="28" t="e">
        <f>VLOOKUP($B226,VENTURE_Accounts!B:K,5,FALSE)</f>
        <v>#N/A</v>
      </c>
      <c r="I226" s="53">
        <f>VLOOKUP(B226,CLA_Berekeningen!B$6:X$191,5,FALSE)</f>
        <v>0</v>
      </c>
      <c r="J226" s="51">
        <f>VLOOKUP(B226,CLA_Berekeningen!B$6:X$191,20,FALSE)</f>
        <v>0</v>
      </c>
      <c r="K226" s="53">
        <f t="shared" si="9"/>
        <v>0</v>
      </c>
      <c r="L226" s="28" t="str">
        <f>VLOOKUP(B226,CLA_Berekeningen!B:X,23,0)</f>
        <v>0</v>
      </c>
      <c r="M226" s="4"/>
      <c r="N226" s="55" t="e">
        <f t="shared" si="10"/>
        <v>#N/A</v>
      </c>
      <c r="O226" s="55" t="e">
        <f t="shared" si="11"/>
        <v>#N/A</v>
      </c>
      <c r="P226" s="4" t="e">
        <f>_xlfn.CONCAT("Beste ",C226,". Je hebt een CLA balans van ",G226," CLA eyecons en een",CLA_Gegevens!$C$3," eyeventure balans van ",H226," eyecons. Je hebt €",J226," rente verdiend op een CLA investering van €",I226,". Dat brengt de totaalwaarde naar €",K226," te converteren. Dit is berekend als ",L226," ",CLA_Gegevens!$C$3," eyeventure eyecons te transfereren bij een waardering van €",CLA_Gegevens!$C$29,". Je nieuwe balans is daarmee ",N226, " ",CLA_Gegevens!$C$3," eyeventure eyecons")</f>
        <v>#N/A</v>
      </c>
    </row>
    <row r="227" spans="2:16" x14ac:dyDescent="0.55000000000000004">
      <c r="B227" s="4">
        <f>CLA_Accounts!$B225</f>
        <v>0</v>
      </c>
      <c r="C227" s="4" t="e">
        <f>VLOOKUP($B227,VENTURE_Accounts!B:K,9,FALSE)</f>
        <v>#N/A</v>
      </c>
      <c r="D227" s="4" t="e">
        <f>VLOOKUP(B227,CLA_Accounts!B:E,4,0)</f>
        <v>#N/A</v>
      </c>
      <c r="E227" s="4" t="e">
        <f>VLOOKUP($B227,VENTURE_Accounts!B:E,4,FALSE)</f>
        <v>#N/A</v>
      </c>
      <c r="F227" s="4" t="e">
        <f>VLOOKUP($B227,VENTURE_Accounts!B:E,2,FALSE)</f>
        <v>#N/A</v>
      </c>
      <c r="G227" s="4" t="e">
        <f>VLOOKUP(B227,CLA_Accounts!B:K,5,0)</f>
        <v>#N/A</v>
      </c>
      <c r="H227" s="28" t="e">
        <f>VLOOKUP($B227,VENTURE_Accounts!B:K,5,FALSE)</f>
        <v>#N/A</v>
      </c>
      <c r="I227" s="53">
        <f>VLOOKUP(B227,CLA_Berekeningen!B$6:X$191,5,FALSE)</f>
        <v>0</v>
      </c>
      <c r="J227" s="51">
        <f>VLOOKUP(B227,CLA_Berekeningen!B$6:X$191,20,FALSE)</f>
        <v>0</v>
      </c>
      <c r="K227" s="53">
        <f t="shared" si="9"/>
        <v>0</v>
      </c>
      <c r="L227" s="28" t="str">
        <f>VLOOKUP(B227,CLA_Berekeningen!B:X,23,0)</f>
        <v>0</v>
      </c>
      <c r="M227" s="4"/>
      <c r="N227" s="55" t="e">
        <f t="shared" si="10"/>
        <v>#N/A</v>
      </c>
      <c r="O227" s="55" t="e">
        <f t="shared" si="11"/>
        <v>#N/A</v>
      </c>
      <c r="P227" s="4" t="e">
        <f>_xlfn.CONCAT("Beste ",C227,". Je hebt een CLA balans van ",G227," CLA eyecons en een",CLA_Gegevens!$C$3," eyeventure balans van ",H227," eyecons. Je hebt €",J227," rente verdiend op een CLA investering van €",I227,". Dat brengt de totaalwaarde naar €",K227," te converteren. Dit is berekend als ",L227," ",CLA_Gegevens!$C$3," eyeventure eyecons te transfereren bij een waardering van €",CLA_Gegevens!$C$29,". Je nieuwe balans is daarmee ",N227, " ",CLA_Gegevens!$C$3," eyeventure eyecons")</f>
        <v>#N/A</v>
      </c>
    </row>
    <row r="228" spans="2:16" x14ac:dyDescent="0.55000000000000004">
      <c r="B228" s="4">
        <f>CLA_Accounts!$B226</f>
        <v>0</v>
      </c>
      <c r="C228" s="4" t="e">
        <f>VLOOKUP($B228,VENTURE_Accounts!B:K,9,FALSE)</f>
        <v>#N/A</v>
      </c>
      <c r="D228" s="4" t="e">
        <f>VLOOKUP(B228,CLA_Accounts!B:E,4,0)</f>
        <v>#N/A</v>
      </c>
      <c r="E228" s="4" t="e">
        <f>VLOOKUP($B228,VENTURE_Accounts!B:E,4,FALSE)</f>
        <v>#N/A</v>
      </c>
      <c r="F228" s="4" t="e">
        <f>VLOOKUP($B228,VENTURE_Accounts!B:E,2,FALSE)</f>
        <v>#N/A</v>
      </c>
      <c r="G228" s="4" t="e">
        <f>VLOOKUP(B228,CLA_Accounts!B:K,5,0)</f>
        <v>#N/A</v>
      </c>
      <c r="H228" s="28" t="e">
        <f>VLOOKUP($B228,VENTURE_Accounts!B:K,5,FALSE)</f>
        <v>#N/A</v>
      </c>
      <c r="I228" s="53">
        <f>VLOOKUP(B228,CLA_Berekeningen!B$6:X$191,5,FALSE)</f>
        <v>0</v>
      </c>
      <c r="J228" s="51">
        <f>VLOOKUP(B228,CLA_Berekeningen!B$6:X$191,20,FALSE)</f>
        <v>0</v>
      </c>
      <c r="K228" s="53">
        <f t="shared" si="9"/>
        <v>0</v>
      </c>
      <c r="L228" s="28" t="str">
        <f>VLOOKUP(B228,CLA_Berekeningen!B:X,23,0)</f>
        <v>0</v>
      </c>
      <c r="M228" s="4"/>
      <c r="N228" s="55" t="e">
        <f t="shared" si="10"/>
        <v>#N/A</v>
      </c>
      <c r="O228" s="55" t="e">
        <f t="shared" si="11"/>
        <v>#N/A</v>
      </c>
      <c r="P228" s="4" t="e">
        <f>_xlfn.CONCAT("Beste ",C228,". Je hebt een CLA balans van ",G228," CLA eyecons en een",CLA_Gegevens!$C$3," eyeventure balans van ",H228," eyecons. Je hebt €",J228," rente verdiend op een CLA investering van €",I228,". Dat brengt de totaalwaarde naar €",K228," te converteren. Dit is berekend als ",L228," ",CLA_Gegevens!$C$3," eyeventure eyecons te transfereren bij een waardering van €",CLA_Gegevens!$C$29,". Je nieuwe balans is daarmee ",N228, " ",CLA_Gegevens!$C$3," eyeventure eyecons")</f>
        <v>#N/A</v>
      </c>
    </row>
    <row r="229" spans="2:16" x14ac:dyDescent="0.55000000000000004">
      <c r="B229" s="4">
        <f>CLA_Accounts!$B227</f>
        <v>0</v>
      </c>
      <c r="C229" s="4" t="e">
        <f>VLOOKUP($B229,VENTURE_Accounts!B:K,9,FALSE)</f>
        <v>#N/A</v>
      </c>
      <c r="D229" s="4" t="e">
        <f>VLOOKUP(B229,CLA_Accounts!B:E,4,0)</f>
        <v>#N/A</v>
      </c>
      <c r="E229" s="4" t="e">
        <f>VLOOKUP($B229,VENTURE_Accounts!B:E,4,FALSE)</f>
        <v>#N/A</v>
      </c>
      <c r="F229" s="4" t="e">
        <f>VLOOKUP($B229,VENTURE_Accounts!B:E,2,FALSE)</f>
        <v>#N/A</v>
      </c>
      <c r="G229" s="4" t="e">
        <f>VLOOKUP(B229,CLA_Accounts!B:K,5,0)</f>
        <v>#N/A</v>
      </c>
      <c r="H229" s="28" t="e">
        <f>VLOOKUP($B229,VENTURE_Accounts!B:K,5,FALSE)</f>
        <v>#N/A</v>
      </c>
      <c r="I229" s="53">
        <f>VLOOKUP(B229,CLA_Berekeningen!B$6:X$191,5,FALSE)</f>
        <v>0</v>
      </c>
      <c r="J229" s="51">
        <f>VLOOKUP(B229,CLA_Berekeningen!B$6:X$191,20,FALSE)</f>
        <v>0</v>
      </c>
      <c r="K229" s="53">
        <f t="shared" si="9"/>
        <v>0</v>
      </c>
      <c r="L229" s="28" t="str">
        <f>VLOOKUP(B229,CLA_Berekeningen!B:X,23,0)</f>
        <v>0</v>
      </c>
      <c r="M229" s="4"/>
      <c r="N229" s="55" t="e">
        <f t="shared" si="10"/>
        <v>#N/A</v>
      </c>
      <c r="O229" s="55" t="e">
        <f t="shared" si="11"/>
        <v>#N/A</v>
      </c>
      <c r="P229" s="4" t="e">
        <f>_xlfn.CONCAT("Beste ",C229,". Je hebt een CLA balans van ",G229," CLA eyecons en een",CLA_Gegevens!$C$3," eyeventure balans van ",H229," eyecons. Je hebt €",J229," rente verdiend op een CLA investering van €",I229,". Dat brengt de totaalwaarde naar €",K229," te converteren. Dit is berekend als ",L229," ",CLA_Gegevens!$C$3," eyeventure eyecons te transfereren bij een waardering van €",CLA_Gegevens!$C$29,". Je nieuwe balans is daarmee ",N229, " ",CLA_Gegevens!$C$3," eyeventure eyecons")</f>
        <v>#N/A</v>
      </c>
    </row>
    <row r="230" spans="2:16" x14ac:dyDescent="0.55000000000000004">
      <c r="B230" s="4">
        <f>CLA_Accounts!$B228</f>
        <v>0</v>
      </c>
      <c r="C230" s="4" t="e">
        <f>VLOOKUP($B230,VENTURE_Accounts!B:K,9,FALSE)</f>
        <v>#N/A</v>
      </c>
      <c r="D230" s="4" t="e">
        <f>VLOOKUP(B230,CLA_Accounts!B:E,4,0)</f>
        <v>#N/A</v>
      </c>
      <c r="E230" s="4" t="e">
        <f>VLOOKUP($B230,VENTURE_Accounts!B:E,4,FALSE)</f>
        <v>#N/A</v>
      </c>
      <c r="F230" s="4" t="e">
        <f>VLOOKUP($B230,VENTURE_Accounts!B:E,2,FALSE)</f>
        <v>#N/A</v>
      </c>
      <c r="G230" s="4" t="e">
        <f>VLOOKUP(B230,CLA_Accounts!B:K,5,0)</f>
        <v>#N/A</v>
      </c>
      <c r="H230" s="28" t="e">
        <f>VLOOKUP($B230,VENTURE_Accounts!B:K,5,FALSE)</f>
        <v>#N/A</v>
      </c>
      <c r="I230" s="53">
        <f>VLOOKUP(B230,CLA_Berekeningen!B$6:X$191,5,FALSE)</f>
        <v>0</v>
      </c>
      <c r="J230" s="51">
        <f>VLOOKUP(B230,CLA_Berekeningen!B$6:X$191,20,FALSE)</f>
        <v>0</v>
      </c>
      <c r="K230" s="53">
        <f t="shared" si="9"/>
        <v>0</v>
      </c>
      <c r="L230" s="28" t="str">
        <f>VLOOKUP(B230,CLA_Berekeningen!B:X,23,0)</f>
        <v>0</v>
      </c>
      <c r="M230" s="4"/>
      <c r="N230" s="55" t="e">
        <f t="shared" si="10"/>
        <v>#N/A</v>
      </c>
      <c r="O230" s="55" t="e">
        <f t="shared" si="11"/>
        <v>#N/A</v>
      </c>
      <c r="P230" s="4" t="e">
        <f>_xlfn.CONCAT("Beste ",C230,". Je hebt een CLA balans van ",G230," CLA eyecons en een",CLA_Gegevens!$C$3," eyeventure balans van ",H230," eyecons. Je hebt €",J230," rente verdiend op een CLA investering van €",I230,". Dat brengt de totaalwaarde naar €",K230," te converteren. Dit is berekend als ",L230," ",CLA_Gegevens!$C$3," eyeventure eyecons te transfereren bij een waardering van €",CLA_Gegevens!$C$29,". Je nieuwe balans is daarmee ",N230, " ",CLA_Gegevens!$C$3," eyeventure eyecons")</f>
        <v>#N/A</v>
      </c>
    </row>
    <row r="231" spans="2:16" x14ac:dyDescent="0.55000000000000004">
      <c r="B231" s="4">
        <f>CLA_Accounts!$B229</f>
        <v>0</v>
      </c>
      <c r="C231" s="4" t="e">
        <f>VLOOKUP($B231,VENTURE_Accounts!B:K,9,FALSE)</f>
        <v>#N/A</v>
      </c>
      <c r="D231" s="4" t="e">
        <f>VLOOKUP(B231,CLA_Accounts!B:E,4,0)</f>
        <v>#N/A</v>
      </c>
      <c r="E231" s="4" t="e">
        <f>VLOOKUP($B231,VENTURE_Accounts!B:E,4,FALSE)</f>
        <v>#N/A</v>
      </c>
      <c r="F231" s="4" t="e">
        <f>VLOOKUP($B231,VENTURE_Accounts!B:E,2,FALSE)</f>
        <v>#N/A</v>
      </c>
      <c r="G231" s="4" t="e">
        <f>VLOOKUP(B231,CLA_Accounts!B:K,5,0)</f>
        <v>#N/A</v>
      </c>
      <c r="H231" s="28" t="e">
        <f>VLOOKUP($B231,VENTURE_Accounts!B:K,5,FALSE)</f>
        <v>#N/A</v>
      </c>
      <c r="I231" s="53">
        <f>VLOOKUP(B231,CLA_Berekeningen!B$6:X$191,5,FALSE)</f>
        <v>0</v>
      </c>
      <c r="J231" s="51">
        <f>VLOOKUP(B231,CLA_Berekeningen!B$6:X$191,20,FALSE)</f>
        <v>0</v>
      </c>
      <c r="K231" s="53">
        <f t="shared" si="9"/>
        <v>0</v>
      </c>
      <c r="L231" s="28" t="str">
        <f>VLOOKUP(B231,CLA_Berekeningen!B:X,23,0)</f>
        <v>0</v>
      </c>
      <c r="M231" s="4"/>
      <c r="N231" s="55" t="e">
        <f t="shared" si="10"/>
        <v>#N/A</v>
      </c>
      <c r="O231" s="55" t="e">
        <f t="shared" si="11"/>
        <v>#N/A</v>
      </c>
      <c r="P231" s="4" t="e">
        <f>_xlfn.CONCAT("Beste ",C231,". Je hebt een CLA balans van ",G231," CLA eyecons en een",CLA_Gegevens!$C$3," eyeventure balans van ",H231," eyecons. Je hebt €",J231," rente verdiend op een CLA investering van €",I231,". Dat brengt de totaalwaarde naar €",K231," te converteren. Dit is berekend als ",L231," ",CLA_Gegevens!$C$3," eyeventure eyecons te transfereren bij een waardering van €",CLA_Gegevens!$C$29,". Je nieuwe balans is daarmee ",N231, " ",CLA_Gegevens!$C$3," eyeventure eyecons")</f>
        <v>#N/A</v>
      </c>
    </row>
    <row r="232" spans="2:16" x14ac:dyDescent="0.55000000000000004">
      <c r="B232" s="4">
        <f>CLA_Accounts!$B230</f>
        <v>0</v>
      </c>
      <c r="C232" s="4" t="e">
        <f>VLOOKUP($B232,VENTURE_Accounts!B:K,9,FALSE)</f>
        <v>#N/A</v>
      </c>
      <c r="D232" s="4" t="e">
        <f>VLOOKUP(B232,CLA_Accounts!B:E,4,0)</f>
        <v>#N/A</v>
      </c>
      <c r="E232" s="4" t="e">
        <f>VLOOKUP($B232,VENTURE_Accounts!B:E,4,FALSE)</f>
        <v>#N/A</v>
      </c>
      <c r="F232" s="4" t="e">
        <f>VLOOKUP($B232,VENTURE_Accounts!B:E,2,FALSE)</f>
        <v>#N/A</v>
      </c>
      <c r="G232" s="4" t="e">
        <f>VLOOKUP(B232,CLA_Accounts!B:K,5,0)</f>
        <v>#N/A</v>
      </c>
      <c r="H232" s="28" t="e">
        <f>VLOOKUP($B232,VENTURE_Accounts!B:K,5,FALSE)</f>
        <v>#N/A</v>
      </c>
      <c r="I232" s="53">
        <f>VLOOKUP(B232,CLA_Berekeningen!B$6:X$191,5,FALSE)</f>
        <v>0</v>
      </c>
      <c r="J232" s="51">
        <f>VLOOKUP(B232,CLA_Berekeningen!B$6:X$191,20,FALSE)</f>
        <v>0</v>
      </c>
      <c r="K232" s="53">
        <f t="shared" si="9"/>
        <v>0</v>
      </c>
      <c r="L232" s="28" t="str">
        <f>VLOOKUP(B232,CLA_Berekeningen!B:X,23,0)</f>
        <v>0</v>
      </c>
      <c r="M232" s="4"/>
      <c r="N232" s="55" t="e">
        <f t="shared" si="10"/>
        <v>#N/A</v>
      </c>
      <c r="O232" s="55" t="e">
        <f t="shared" si="11"/>
        <v>#N/A</v>
      </c>
      <c r="P232" s="4" t="e">
        <f>_xlfn.CONCAT("Beste ",C232,". Je hebt een CLA balans van ",G232," CLA eyecons en een",CLA_Gegevens!$C$3," eyeventure balans van ",H232," eyecons. Je hebt €",J232," rente verdiend op een CLA investering van €",I232,". Dat brengt de totaalwaarde naar €",K232," te converteren. Dit is berekend als ",L232," ",CLA_Gegevens!$C$3," eyeventure eyecons te transfereren bij een waardering van €",CLA_Gegevens!$C$29,". Je nieuwe balans is daarmee ",N232, " ",CLA_Gegevens!$C$3," eyeventure eyecons")</f>
        <v>#N/A</v>
      </c>
    </row>
    <row r="233" spans="2:16" x14ac:dyDescent="0.55000000000000004">
      <c r="B233" s="4">
        <f>CLA_Accounts!$B231</f>
        <v>0</v>
      </c>
      <c r="C233" s="4" t="e">
        <f>VLOOKUP($B233,VENTURE_Accounts!B:K,9,FALSE)</f>
        <v>#N/A</v>
      </c>
      <c r="D233" s="4" t="e">
        <f>VLOOKUP(B233,CLA_Accounts!B:E,4,0)</f>
        <v>#N/A</v>
      </c>
      <c r="E233" s="4" t="e">
        <f>VLOOKUP($B233,VENTURE_Accounts!B:E,4,FALSE)</f>
        <v>#N/A</v>
      </c>
      <c r="F233" s="4" t="e">
        <f>VLOOKUP($B233,VENTURE_Accounts!B:E,2,FALSE)</f>
        <v>#N/A</v>
      </c>
      <c r="G233" s="4" t="e">
        <f>VLOOKUP(B233,CLA_Accounts!B:K,5,0)</f>
        <v>#N/A</v>
      </c>
      <c r="H233" s="28" t="e">
        <f>VLOOKUP($B233,VENTURE_Accounts!B:K,5,FALSE)</f>
        <v>#N/A</v>
      </c>
      <c r="I233" s="53">
        <f>VLOOKUP(B233,CLA_Berekeningen!B$6:X$191,5,FALSE)</f>
        <v>0</v>
      </c>
      <c r="J233" s="51">
        <f>VLOOKUP(B233,CLA_Berekeningen!B$6:X$191,20,FALSE)</f>
        <v>0</v>
      </c>
      <c r="K233" s="53">
        <f t="shared" si="9"/>
        <v>0</v>
      </c>
      <c r="L233" s="28" t="str">
        <f>VLOOKUP(B233,CLA_Berekeningen!B:X,23,0)</f>
        <v>0</v>
      </c>
      <c r="M233" s="4"/>
      <c r="N233" s="55" t="e">
        <f t="shared" si="10"/>
        <v>#N/A</v>
      </c>
      <c r="O233" s="55" t="e">
        <f t="shared" si="11"/>
        <v>#N/A</v>
      </c>
      <c r="P233" s="4" t="e">
        <f>_xlfn.CONCAT("Beste ",C233,". Je hebt een CLA balans van ",G233," CLA eyecons en een",CLA_Gegevens!$C$3," eyeventure balans van ",H233," eyecons. Je hebt €",J233," rente verdiend op een CLA investering van €",I233,". Dat brengt de totaalwaarde naar €",K233," te converteren. Dit is berekend als ",L233," ",CLA_Gegevens!$C$3," eyeventure eyecons te transfereren bij een waardering van €",CLA_Gegevens!$C$29,". Je nieuwe balans is daarmee ",N233, " ",CLA_Gegevens!$C$3," eyeventure eyecons")</f>
        <v>#N/A</v>
      </c>
    </row>
    <row r="234" spans="2:16" x14ac:dyDescent="0.55000000000000004">
      <c r="B234" s="4">
        <f>CLA_Accounts!$B232</f>
        <v>0</v>
      </c>
      <c r="C234" s="4" t="e">
        <f>VLOOKUP($B234,VENTURE_Accounts!B:K,9,FALSE)</f>
        <v>#N/A</v>
      </c>
      <c r="D234" s="4" t="e">
        <f>VLOOKUP(B234,CLA_Accounts!B:E,4,0)</f>
        <v>#N/A</v>
      </c>
      <c r="E234" s="4" t="e">
        <f>VLOOKUP($B234,VENTURE_Accounts!B:E,4,FALSE)</f>
        <v>#N/A</v>
      </c>
      <c r="F234" s="4" t="e">
        <f>VLOOKUP($B234,VENTURE_Accounts!B:E,2,FALSE)</f>
        <v>#N/A</v>
      </c>
      <c r="G234" s="4" t="e">
        <f>VLOOKUP(B234,CLA_Accounts!B:K,5,0)</f>
        <v>#N/A</v>
      </c>
      <c r="H234" s="28" t="e">
        <f>VLOOKUP($B234,VENTURE_Accounts!B:K,5,FALSE)</f>
        <v>#N/A</v>
      </c>
      <c r="I234" s="53">
        <f>VLOOKUP(B234,CLA_Berekeningen!B$6:X$191,5,FALSE)</f>
        <v>0</v>
      </c>
      <c r="J234" s="51">
        <f>VLOOKUP(B234,CLA_Berekeningen!B$6:X$191,20,FALSE)</f>
        <v>0</v>
      </c>
      <c r="K234" s="53">
        <f t="shared" si="9"/>
        <v>0</v>
      </c>
      <c r="L234" s="28" t="str">
        <f>VLOOKUP(B234,CLA_Berekeningen!B:X,23,0)</f>
        <v>0</v>
      </c>
      <c r="M234" s="4"/>
      <c r="N234" s="55" t="e">
        <f t="shared" si="10"/>
        <v>#N/A</v>
      </c>
      <c r="O234" s="55" t="e">
        <f t="shared" si="11"/>
        <v>#N/A</v>
      </c>
      <c r="P234" s="4" t="e">
        <f>_xlfn.CONCAT("Beste ",C234,". Je hebt een CLA balans van ",G234," CLA eyecons en een",CLA_Gegevens!$C$3," eyeventure balans van ",H234," eyecons. Je hebt €",J234," rente verdiend op een CLA investering van €",I234,". Dat brengt de totaalwaarde naar €",K234," te converteren. Dit is berekend als ",L234," ",CLA_Gegevens!$C$3," eyeventure eyecons te transfereren bij een waardering van €",CLA_Gegevens!$C$29,". Je nieuwe balans is daarmee ",N234, " ",CLA_Gegevens!$C$3," eyeventure eyecons")</f>
        <v>#N/A</v>
      </c>
    </row>
    <row r="235" spans="2:16" x14ac:dyDescent="0.55000000000000004">
      <c r="B235" s="4">
        <f>CLA_Accounts!$B233</f>
        <v>0</v>
      </c>
      <c r="C235" s="4" t="e">
        <f>VLOOKUP($B235,VENTURE_Accounts!B:K,9,FALSE)</f>
        <v>#N/A</v>
      </c>
      <c r="D235" s="4" t="e">
        <f>VLOOKUP(B235,CLA_Accounts!B:E,4,0)</f>
        <v>#N/A</v>
      </c>
      <c r="E235" s="4" t="e">
        <f>VLOOKUP($B235,VENTURE_Accounts!B:E,4,FALSE)</f>
        <v>#N/A</v>
      </c>
      <c r="F235" s="4" t="e">
        <f>VLOOKUP($B235,VENTURE_Accounts!B:E,2,FALSE)</f>
        <v>#N/A</v>
      </c>
      <c r="G235" s="4" t="e">
        <f>VLOOKUP(B235,CLA_Accounts!B:K,5,0)</f>
        <v>#N/A</v>
      </c>
      <c r="H235" s="28" t="e">
        <f>VLOOKUP($B235,VENTURE_Accounts!B:K,5,FALSE)</f>
        <v>#N/A</v>
      </c>
      <c r="I235" s="53">
        <f>VLOOKUP(B235,CLA_Berekeningen!B$6:X$191,5,FALSE)</f>
        <v>0</v>
      </c>
      <c r="J235" s="51">
        <f>VLOOKUP(B235,CLA_Berekeningen!B$6:X$191,20,FALSE)</f>
        <v>0</v>
      </c>
      <c r="K235" s="53">
        <f t="shared" si="9"/>
        <v>0</v>
      </c>
      <c r="L235" s="28" t="str">
        <f>VLOOKUP(B235,CLA_Berekeningen!B:X,23,0)</f>
        <v>0</v>
      </c>
      <c r="M235" s="4"/>
      <c r="N235" s="55" t="e">
        <f t="shared" si="10"/>
        <v>#N/A</v>
      </c>
      <c r="O235" s="55" t="e">
        <f t="shared" si="11"/>
        <v>#N/A</v>
      </c>
      <c r="P235" s="4" t="e">
        <f>_xlfn.CONCAT("Beste ",C235,". Je hebt een CLA balans van ",G235," CLA eyecons en een",CLA_Gegevens!$C$3," eyeventure balans van ",H235," eyecons. Je hebt €",J235," rente verdiend op een CLA investering van €",I235,". Dat brengt de totaalwaarde naar €",K235," te converteren. Dit is berekend als ",L235," ",CLA_Gegevens!$C$3," eyeventure eyecons te transfereren bij een waardering van €",CLA_Gegevens!$C$29,". Je nieuwe balans is daarmee ",N235, " ",CLA_Gegevens!$C$3," eyeventure eyecons")</f>
        <v>#N/A</v>
      </c>
    </row>
    <row r="236" spans="2:16" x14ac:dyDescent="0.55000000000000004">
      <c r="B236" s="4">
        <f>CLA_Accounts!$B234</f>
        <v>0</v>
      </c>
      <c r="C236" s="4" t="e">
        <f>VLOOKUP($B236,VENTURE_Accounts!B:K,9,FALSE)</f>
        <v>#N/A</v>
      </c>
      <c r="D236" s="4" t="e">
        <f>VLOOKUP(B236,CLA_Accounts!B:E,4,0)</f>
        <v>#N/A</v>
      </c>
      <c r="E236" s="4" t="e">
        <f>VLOOKUP($B236,VENTURE_Accounts!B:E,4,FALSE)</f>
        <v>#N/A</v>
      </c>
      <c r="F236" s="4" t="e">
        <f>VLOOKUP($B236,VENTURE_Accounts!B:E,2,FALSE)</f>
        <v>#N/A</v>
      </c>
      <c r="G236" s="4" t="e">
        <f>VLOOKUP(B236,CLA_Accounts!B:K,5,0)</f>
        <v>#N/A</v>
      </c>
      <c r="H236" s="28" t="e">
        <f>VLOOKUP($B236,VENTURE_Accounts!B:K,5,FALSE)</f>
        <v>#N/A</v>
      </c>
      <c r="I236" s="53">
        <f>VLOOKUP(B236,CLA_Berekeningen!B$6:X$191,5,FALSE)</f>
        <v>0</v>
      </c>
      <c r="J236" s="51">
        <f>VLOOKUP(B236,CLA_Berekeningen!B$6:X$191,20,FALSE)</f>
        <v>0</v>
      </c>
      <c r="K236" s="53">
        <f t="shared" si="9"/>
        <v>0</v>
      </c>
      <c r="L236" s="28" t="str">
        <f>VLOOKUP(B236,CLA_Berekeningen!B:X,23,0)</f>
        <v>0</v>
      </c>
      <c r="M236" s="4"/>
      <c r="N236" s="55" t="e">
        <f t="shared" si="10"/>
        <v>#N/A</v>
      </c>
      <c r="O236" s="55" t="e">
        <f t="shared" si="11"/>
        <v>#N/A</v>
      </c>
      <c r="P236" s="4" t="e">
        <f>_xlfn.CONCAT("Beste ",C236,". Je hebt een CLA balans van ",G236," CLA eyecons en een",CLA_Gegevens!$C$3," eyeventure balans van ",H236," eyecons. Je hebt €",J236," rente verdiend op een CLA investering van €",I236,". Dat brengt de totaalwaarde naar €",K236," te converteren. Dit is berekend als ",L236," ",CLA_Gegevens!$C$3," eyeventure eyecons te transfereren bij een waardering van €",CLA_Gegevens!$C$29,". Je nieuwe balans is daarmee ",N236, " ",CLA_Gegevens!$C$3," eyeventure eyecons")</f>
        <v>#N/A</v>
      </c>
    </row>
    <row r="237" spans="2:16" x14ac:dyDescent="0.55000000000000004">
      <c r="B237" s="4">
        <f>CLA_Accounts!$B235</f>
        <v>0</v>
      </c>
      <c r="C237" s="4" t="e">
        <f>VLOOKUP($B237,VENTURE_Accounts!B:K,9,FALSE)</f>
        <v>#N/A</v>
      </c>
      <c r="D237" s="4" t="e">
        <f>VLOOKUP(B237,CLA_Accounts!B:E,4,0)</f>
        <v>#N/A</v>
      </c>
      <c r="E237" s="4" t="e">
        <f>VLOOKUP($B237,VENTURE_Accounts!B:E,4,FALSE)</f>
        <v>#N/A</v>
      </c>
      <c r="F237" s="4" t="e">
        <f>VLOOKUP($B237,VENTURE_Accounts!B:E,2,FALSE)</f>
        <v>#N/A</v>
      </c>
      <c r="G237" s="4" t="e">
        <f>VLOOKUP(B237,CLA_Accounts!B:K,5,0)</f>
        <v>#N/A</v>
      </c>
      <c r="H237" s="28" t="e">
        <f>VLOOKUP($B237,VENTURE_Accounts!B:K,5,FALSE)</f>
        <v>#N/A</v>
      </c>
      <c r="I237" s="53">
        <f>VLOOKUP(B237,CLA_Berekeningen!B$6:X$191,5,FALSE)</f>
        <v>0</v>
      </c>
      <c r="J237" s="51">
        <f>VLOOKUP(B237,CLA_Berekeningen!B$6:X$191,20,FALSE)</f>
        <v>0</v>
      </c>
      <c r="K237" s="53">
        <f t="shared" si="9"/>
        <v>0</v>
      </c>
      <c r="L237" s="28" t="str">
        <f>VLOOKUP(B237,CLA_Berekeningen!B:X,23,0)</f>
        <v>0</v>
      </c>
      <c r="M237" s="4"/>
      <c r="N237" s="55" t="e">
        <f t="shared" si="10"/>
        <v>#N/A</v>
      </c>
      <c r="O237" s="55" t="e">
        <f t="shared" si="11"/>
        <v>#N/A</v>
      </c>
      <c r="P237" s="4" t="e">
        <f>_xlfn.CONCAT("Beste ",C237,". Je hebt een CLA balans van ",G237," CLA eyecons en een",CLA_Gegevens!$C$3," eyeventure balans van ",H237," eyecons. Je hebt €",J237," rente verdiend op een CLA investering van €",I237,". Dat brengt de totaalwaarde naar €",K237," te converteren. Dit is berekend als ",L237," ",CLA_Gegevens!$C$3," eyeventure eyecons te transfereren bij een waardering van €",CLA_Gegevens!$C$29,". Je nieuwe balans is daarmee ",N237, " ",CLA_Gegevens!$C$3," eyeventure eyecons")</f>
        <v>#N/A</v>
      </c>
    </row>
    <row r="238" spans="2:16" x14ac:dyDescent="0.55000000000000004">
      <c r="B238" s="4">
        <f>CLA_Accounts!$B236</f>
        <v>0</v>
      </c>
      <c r="C238" s="4" t="e">
        <f>VLOOKUP($B238,VENTURE_Accounts!B:K,9,FALSE)</f>
        <v>#N/A</v>
      </c>
      <c r="D238" s="4" t="e">
        <f>VLOOKUP(B238,CLA_Accounts!B:E,4,0)</f>
        <v>#N/A</v>
      </c>
      <c r="E238" s="4" t="e">
        <f>VLOOKUP($B238,VENTURE_Accounts!B:E,4,FALSE)</f>
        <v>#N/A</v>
      </c>
      <c r="F238" s="4" t="e">
        <f>VLOOKUP($B238,VENTURE_Accounts!B:E,2,FALSE)</f>
        <v>#N/A</v>
      </c>
      <c r="G238" s="4" t="e">
        <f>VLOOKUP(B238,CLA_Accounts!B:K,5,0)</f>
        <v>#N/A</v>
      </c>
      <c r="H238" s="28" t="e">
        <f>VLOOKUP($B238,VENTURE_Accounts!B:K,5,FALSE)</f>
        <v>#N/A</v>
      </c>
      <c r="I238" s="53">
        <f>VLOOKUP(B238,CLA_Berekeningen!B$6:X$191,5,FALSE)</f>
        <v>0</v>
      </c>
      <c r="J238" s="51">
        <f>VLOOKUP(B238,CLA_Berekeningen!B$6:X$191,20,FALSE)</f>
        <v>0</v>
      </c>
      <c r="K238" s="53">
        <f t="shared" si="9"/>
        <v>0</v>
      </c>
      <c r="L238" s="28" t="str">
        <f>VLOOKUP(B238,CLA_Berekeningen!B:X,23,0)</f>
        <v>0</v>
      </c>
      <c r="M238" s="4"/>
      <c r="N238" s="55" t="e">
        <f t="shared" si="10"/>
        <v>#N/A</v>
      </c>
      <c r="O238" s="55" t="e">
        <f t="shared" si="11"/>
        <v>#N/A</v>
      </c>
      <c r="P238" s="4" t="e">
        <f>_xlfn.CONCAT("Beste ",C238,". Je hebt een CLA balans van ",G238," CLA eyecons en een",CLA_Gegevens!$C$3," eyeventure balans van ",H238," eyecons. Je hebt €",J238," rente verdiend op een CLA investering van €",I238,". Dat brengt de totaalwaarde naar €",K238," te converteren. Dit is berekend als ",L238," ",CLA_Gegevens!$C$3," eyeventure eyecons te transfereren bij een waardering van €",CLA_Gegevens!$C$29,". Je nieuwe balans is daarmee ",N238, " ",CLA_Gegevens!$C$3," eyeventure eyecons")</f>
        <v>#N/A</v>
      </c>
    </row>
    <row r="239" spans="2:16" x14ac:dyDescent="0.55000000000000004">
      <c r="B239" s="4">
        <f>CLA_Accounts!$B237</f>
        <v>0</v>
      </c>
      <c r="C239" s="4" t="e">
        <f>VLOOKUP($B239,VENTURE_Accounts!B:K,9,FALSE)</f>
        <v>#N/A</v>
      </c>
      <c r="D239" s="4" t="e">
        <f>VLOOKUP(B239,CLA_Accounts!B:E,4,0)</f>
        <v>#N/A</v>
      </c>
      <c r="E239" s="4" t="e">
        <f>VLOOKUP($B239,VENTURE_Accounts!B:E,4,FALSE)</f>
        <v>#N/A</v>
      </c>
      <c r="F239" s="4" t="e">
        <f>VLOOKUP($B239,VENTURE_Accounts!B:E,2,FALSE)</f>
        <v>#N/A</v>
      </c>
      <c r="G239" s="4" t="e">
        <f>VLOOKUP(B239,CLA_Accounts!B:K,5,0)</f>
        <v>#N/A</v>
      </c>
      <c r="H239" s="28" t="e">
        <f>VLOOKUP($B239,VENTURE_Accounts!B:K,5,FALSE)</f>
        <v>#N/A</v>
      </c>
      <c r="I239" s="53">
        <f>VLOOKUP(B239,CLA_Berekeningen!B$6:X$191,5,FALSE)</f>
        <v>0</v>
      </c>
      <c r="J239" s="51">
        <f>VLOOKUP(B239,CLA_Berekeningen!B$6:X$191,20,FALSE)</f>
        <v>0</v>
      </c>
      <c r="K239" s="53">
        <f t="shared" si="9"/>
        <v>0</v>
      </c>
      <c r="L239" s="28" t="str">
        <f>VLOOKUP(B239,CLA_Berekeningen!B:X,23,0)</f>
        <v>0</v>
      </c>
      <c r="M239" s="4"/>
      <c r="N239" s="55" t="e">
        <f t="shared" si="10"/>
        <v>#N/A</v>
      </c>
      <c r="O239" s="55" t="e">
        <f t="shared" si="11"/>
        <v>#N/A</v>
      </c>
      <c r="P239" s="4" t="e">
        <f>_xlfn.CONCAT("Beste ",C239,". Je hebt een CLA balans van ",G239," CLA eyecons en een",CLA_Gegevens!$C$3," eyeventure balans van ",H239," eyecons. Je hebt €",J239," rente verdiend op een CLA investering van €",I239,". Dat brengt de totaalwaarde naar €",K239," te converteren. Dit is berekend als ",L239," ",CLA_Gegevens!$C$3," eyeventure eyecons te transfereren bij een waardering van €",CLA_Gegevens!$C$29,". Je nieuwe balans is daarmee ",N239, " ",CLA_Gegevens!$C$3," eyeventure eyecons")</f>
        <v>#N/A</v>
      </c>
    </row>
    <row r="240" spans="2:16" x14ac:dyDescent="0.55000000000000004">
      <c r="B240" s="4">
        <f>CLA_Accounts!$B238</f>
        <v>0</v>
      </c>
      <c r="C240" s="4" t="e">
        <f>VLOOKUP($B240,VENTURE_Accounts!B:K,9,FALSE)</f>
        <v>#N/A</v>
      </c>
      <c r="D240" s="4" t="e">
        <f>VLOOKUP(B240,CLA_Accounts!B:E,4,0)</f>
        <v>#N/A</v>
      </c>
      <c r="E240" s="4" t="e">
        <f>VLOOKUP($B240,VENTURE_Accounts!B:E,4,FALSE)</f>
        <v>#N/A</v>
      </c>
      <c r="F240" s="4" t="e">
        <f>VLOOKUP($B240,VENTURE_Accounts!B:E,2,FALSE)</f>
        <v>#N/A</v>
      </c>
      <c r="G240" s="4" t="e">
        <f>VLOOKUP(B240,CLA_Accounts!B:K,5,0)</f>
        <v>#N/A</v>
      </c>
      <c r="H240" s="28" t="e">
        <f>VLOOKUP($B240,VENTURE_Accounts!B:K,5,FALSE)</f>
        <v>#N/A</v>
      </c>
      <c r="I240" s="53">
        <f>VLOOKUP(B240,CLA_Berekeningen!B$6:X$191,5,FALSE)</f>
        <v>0</v>
      </c>
      <c r="J240" s="51">
        <f>VLOOKUP(B240,CLA_Berekeningen!B$6:X$191,20,FALSE)</f>
        <v>0</v>
      </c>
      <c r="K240" s="53">
        <f t="shared" si="9"/>
        <v>0</v>
      </c>
      <c r="L240" s="28" t="str">
        <f>VLOOKUP(B240,CLA_Berekeningen!B:X,23,0)</f>
        <v>0</v>
      </c>
      <c r="M240" s="4"/>
      <c r="N240" s="55" t="e">
        <f t="shared" si="10"/>
        <v>#N/A</v>
      </c>
      <c r="O240" s="55" t="e">
        <f t="shared" si="11"/>
        <v>#N/A</v>
      </c>
      <c r="P240" s="4" t="e">
        <f>_xlfn.CONCAT("Beste ",C240,". Je hebt een CLA balans van ",G240," CLA eyecons en een",CLA_Gegevens!$C$3," eyeventure balans van ",H240," eyecons. Je hebt €",J240," rente verdiend op een CLA investering van €",I240,". Dat brengt de totaalwaarde naar €",K240," te converteren. Dit is berekend als ",L240," ",CLA_Gegevens!$C$3," eyeventure eyecons te transfereren bij een waardering van €",CLA_Gegevens!$C$29,". Je nieuwe balans is daarmee ",N240, " ",CLA_Gegevens!$C$3," eyeventure eyecons")</f>
        <v>#N/A</v>
      </c>
    </row>
    <row r="241" spans="2:16" x14ac:dyDescent="0.55000000000000004">
      <c r="B241" s="4">
        <f>CLA_Accounts!$B239</f>
        <v>0</v>
      </c>
      <c r="C241" s="4" t="e">
        <f>VLOOKUP($B241,VENTURE_Accounts!B:K,9,FALSE)</f>
        <v>#N/A</v>
      </c>
      <c r="D241" s="4" t="e">
        <f>VLOOKUP(B241,CLA_Accounts!B:E,4,0)</f>
        <v>#N/A</v>
      </c>
      <c r="E241" s="4" t="e">
        <f>VLOOKUP($B241,VENTURE_Accounts!B:E,4,FALSE)</f>
        <v>#N/A</v>
      </c>
      <c r="F241" s="4" t="e">
        <f>VLOOKUP($B241,VENTURE_Accounts!B:E,2,FALSE)</f>
        <v>#N/A</v>
      </c>
      <c r="G241" s="4" t="e">
        <f>VLOOKUP(B241,CLA_Accounts!B:K,5,0)</f>
        <v>#N/A</v>
      </c>
      <c r="H241" s="28" t="e">
        <f>VLOOKUP($B241,VENTURE_Accounts!B:K,5,FALSE)</f>
        <v>#N/A</v>
      </c>
      <c r="I241" s="53">
        <f>VLOOKUP(B241,CLA_Berekeningen!B$6:X$191,5,FALSE)</f>
        <v>0</v>
      </c>
      <c r="J241" s="51">
        <f>VLOOKUP(B241,CLA_Berekeningen!B$6:X$191,20,FALSE)</f>
        <v>0</v>
      </c>
      <c r="K241" s="53">
        <f t="shared" si="9"/>
        <v>0</v>
      </c>
      <c r="L241" s="28" t="str">
        <f>VLOOKUP(B241,CLA_Berekeningen!B:X,23,0)</f>
        <v>0</v>
      </c>
      <c r="M241" s="4"/>
      <c r="N241" s="55" t="e">
        <f t="shared" si="10"/>
        <v>#N/A</v>
      </c>
      <c r="O241" s="55" t="e">
        <f t="shared" si="11"/>
        <v>#N/A</v>
      </c>
      <c r="P241" s="4" t="e">
        <f>_xlfn.CONCAT("Beste ",C241,". Je hebt een CLA balans van ",G241," CLA eyecons en een",CLA_Gegevens!$C$3," eyeventure balans van ",H241," eyecons. Je hebt €",J241," rente verdiend op een CLA investering van €",I241,". Dat brengt de totaalwaarde naar €",K241," te converteren. Dit is berekend als ",L241," ",CLA_Gegevens!$C$3," eyeventure eyecons te transfereren bij een waardering van €",CLA_Gegevens!$C$29,". Je nieuwe balans is daarmee ",N241, " ",CLA_Gegevens!$C$3," eyeventure eyecons")</f>
        <v>#N/A</v>
      </c>
    </row>
    <row r="242" spans="2:16" x14ac:dyDescent="0.55000000000000004">
      <c r="B242" s="4">
        <f>CLA_Accounts!$B240</f>
        <v>0</v>
      </c>
      <c r="C242" s="4" t="e">
        <f>VLOOKUP($B242,VENTURE_Accounts!B:K,9,FALSE)</f>
        <v>#N/A</v>
      </c>
      <c r="D242" s="4" t="e">
        <f>VLOOKUP(B242,CLA_Accounts!B:E,4,0)</f>
        <v>#N/A</v>
      </c>
      <c r="E242" s="4" t="e">
        <f>VLOOKUP($B242,VENTURE_Accounts!B:E,4,FALSE)</f>
        <v>#N/A</v>
      </c>
      <c r="F242" s="4" t="e">
        <f>VLOOKUP($B242,VENTURE_Accounts!B:E,2,FALSE)</f>
        <v>#N/A</v>
      </c>
      <c r="G242" s="4" t="e">
        <f>VLOOKUP(B242,CLA_Accounts!B:K,5,0)</f>
        <v>#N/A</v>
      </c>
      <c r="H242" s="28" t="e">
        <f>VLOOKUP($B242,VENTURE_Accounts!B:K,5,FALSE)</f>
        <v>#N/A</v>
      </c>
      <c r="I242" s="53">
        <f>VLOOKUP(B242,CLA_Berekeningen!B$6:X$191,5,FALSE)</f>
        <v>0</v>
      </c>
      <c r="J242" s="51">
        <f>VLOOKUP(B242,CLA_Berekeningen!B$6:X$191,20,FALSE)</f>
        <v>0</v>
      </c>
      <c r="K242" s="53">
        <f t="shared" si="9"/>
        <v>0</v>
      </c>
      <c r="L242" s="28" t="str">
        <f>VLOOKUP(B242,CLA_Berekeningen!B:X,23,0)</f>
        <v>0</v>
      </c>
      <c r="M242" s="4"/>
      <c r="N242" s="55" t="e">
        <f t="shared" si="10"/>
        <v>#N/A</v>
      </c>
      <c r="O242" s="55" t="e">
        <f t="shared" si="11"/>
        <v>#N/A</v>
      </c>
      <c r="P242" s="4" t="e">
        <f>_xlfn.CONCAT("Beste ",C242,". Je hebt een CLA balans van ",G242," CLA eyecons en een",CLA_Gegevens!$C$3," eyeventure balans van ",H242," eyecons. Je hebt €",J242," rente verdiend op een CLA investering van €",I242,". Dat brengt de totaalwaarde naar €",K242," te converteren. Dit is berekend als ",L242," ",CLA_Gegevens!$C$3," eyeventure eyecons te transfereren bij een waardering van €",CLA_Gegevens!$C$29,". Je nieuwe balans is daarmee ",N242, " ",CLA_Gegevens!$C$3," eyeventure eyecons")</f>
        <v>#N/A</v>
      </c>
    </row>
    <row r="243" spans="2:16" x14ac:dyDescent="0.55000000000000004">
      <c r="B243" s="4">
        <f>CLA_Accounts!$B241</f>
        <v>0</v>
      </c>
      <c r="C243" s="4" t="e">
        <f>VLOOKUP($B243,VENTURE_Accounts!B:K,9,FALSE)</f>
        <v>#N/A</v>
      </c>
      <c r="D243" s="4" t="e">
        <f>VLOOKUP(B243,CLA_Accounts!B:E,4,0)</f>
        <v>#N/A</v>
      </c>
      <c r="E243" s="4" t="e">
        <f>VLOOKUP($B243,VENTURE_Accounts!B:E,4,FALSE)</f>
        <v>#N/A</v>
      </c>
      <c r="F243" s="4" t="e">
        <f>VLOOKUP($B243,VENTURE_Accounts!B:E,2,FALSE)</f>
        <v>#N/A</v>
      </c>
      <c r="G243" s="4" t="e">
        <f>VLOOKUP(B243,CLA_Accounts!B:K,5,0)</f>
        <v>#N/A</v>
      </c>
      <c r="H243" s="28" t="e">
        <f>VLOOKUP($B243,VENTURE_Accounts!B:K,5,FALSE)</f>
        <v>#N/A</v>
      </c>
      <c r="I243" s="53">
        <f>VLOOKUP(B243,CLA_Berekeningen!B$6:X$191,5,FALSE)</f>
        <v>0</v>
      </c>
      <c r="J243" s="51">
        <f>VLOOKUP(B243,CLA_Berekeningen!B$6:X$191,20,FALSE)</f>
        <v>0</v>
      </c>
      <c r="K243" s="53">
        <f t="shared" si="9"/>
        <v>0</v>
      </c>
      <c r="L243" s="28" t="str">
        <f>VLOOKUP(B243,CLA_Berekeningen!B:X,23,0)</f>
        <v>0</v>
      </c>
      <c r="M243" s="4"/>
      <c r="N243" s="55" t="e">
        <f t="shared" si="10"/>
        <v>#N/A</v>
      </c>
      <c r="O243" s="55" t="e">
        <f t="shared" si="11"/>
        <v>#N/A</v>
      </c>
      <c r="P243" s="4" t="e">
        <f>_xlfn.CONCAT("Beste ",C243,". Je hebt een CLA balans van ",G243," CLA eyecons en een",CLA_Gegevens!$C$3," eyeventure balans van ",H243," eyecons. Je hebt €",J243," rente verdiend op een CLA investering van €",I243,". Dat brengt de totaalwaarde naar €",K243," te converteren. Dit is berekend als ",L243," ",CLA_Gegevens!$C$3," eyeventure eyecons te transfereren bij een waardering van €",CLA_Gegevens!$C$29,". Je nieuwe balans is daarmee ",N243, " ",CLA_Gegevens!$C$3," eyeventure eyecons")</f>
        <v>#N/A</v>
      </c>
    </row>
    <row r="244" spans="2:16" x14ac:dyDescent="0.55000000000000004">
      <c r="B244" s="4">
        <f>CLA_Accounts!$B242</f>
        <v>0</v>
      </c>
      <c r="C244" s="4" t="e">
        <f>VLOOKUP($B244,VENTURE_Accounts!B:K,9,FALSE)</f>
        <v>#N/A</v>
      </c>
      <c r="D244" s="4" t="e">
        <f>VLOOKUP(B244,CLA_Accounts!B:E,4,0)</f>
        <v>#N/A</v>
      </c>
      <c r="E244" s="4" t="e">
        <f>VLOOKUP($B244,VENTURE_Accounts!B:E,4,FALSE)</f>
        <v>#N/A</v>
      </c>
      <c r="F244" s="4" t="e">
        <f>VLOOKUP($B244,VENTURE_Accounts!B:E,2,FALSE)</f>
        <v>#N/A</v>
      </c>
      <c r="G244" s="4" t="e">
        <f>VLOOKUP(B244,CLA_Accounts!B:K,5,0)</f>
        <v>#N/A</v>
      </c>
      <c r="H244" s="28" t="e">
        <f>VLOOKUP($B244,VENTURE_Accounts!B:K,5,FALSE)</f>
        <v>#N/A</v>
      </c>
      <c r="I244" s="53">
        <f>VLOOKUP(B244,CLA_Berekeningen!B$6:X$191,5,FALSE)</f>
        <v>0</v>
      </c>
      <c r="J244" s="51">
        <f>VLOOKUP(B244,CLA_Berekeningen!B$6:X$191,20,FALSE)</f>
        <v>0</v>
      </c>
      <c r="K244" s="53">
        <f t="shared" si="9"/>
        <v>0</v>
      </c>
      <c r="L244" s="28" t="str">
        <f>VLOOKUP(B244,CLA_Berekeningen!B:X,23,0)</f>
        <v>0</v>
      </c>
      <c r="M244" s="4"/>
      <c r="N244" s="55" t="e">
        <f t="shared" si="10"/>
        <v>#N/A</v>
      </c>
      <c r="O244" s="55" t="e">
        <f t="shared" si="11"/>
        <v>#N/A</v>
      </c>
      <c r="P244" s="4" t="e">
        <f>_xlfn.CONCAT("Beste ",C244,". Je hebt een CLA balans van ",G244," CLA eyecons en een",CLA_Gegevens!$C$3," eyeventure balans van ",H244," eyecons. Je hebt €",J244," rente verdiend op een CLA investering van €",I244,". Dat brengt de totaalwaarde naar €",K244," te converteren. Dit is berekend als ",L244," ",CLA_Gegevens!$C$3," eyeventure eyecons te transfereren bij een waardering van €",CLA_Gegevens!$C$29,". Je nieuwe balans is daarmee ",N244, " ",CLA_Gegevens!$C$3," eyeventure eyecons")</f>
        <v>#N/A</v>
      </c>
    </row>
    <row r="245" spans="2:16" x14ac:dyDescent="0.55000000000000004">
      <c r="B245" s="4">
        <f>CLA_Accounts!$B243</f>
        <v>0</v>
      </c>
      <c r="C245" s="4" t="e">
        <f>VLOOKUP($B245,VENTURE_Accounts!B:K,9,FALSE)</f>
        <v>#N/A</v>
      </c>
      <c r="D245" s="4" t="e">
        <f>VLOOKUP(B245,CLA_Accounts!B:E,4,0)</f>
        <v>#N/A</v>
      </c>
      <c r="E245" s="4" t="e">
        <f>VLOOKUP($B245,VENTURE_Accounts!B:E,4,FALSE)</f>
        <v>#N/A</v>
      </c>
      <c r="F245" s="4" t="e">
        <f>VLOOKUP($B245,VENTURE_Accounts!B:E,2,FALSE)</f>
        <v>#N/A</v>
      </c>
      <c r="G245" s="4" t="e">
        <f>VLOOKUP(B245,CLA_Accounts!B:K,5,0)</f>
        <v>#N/A</v>
      </c>
      <c r="H245" s="28" t="e">
        <f>VLOOKUP($B245,VENTURE_Accounts!B:K,5,FALSE)</f>
        <v>#N/A</v>
      </c>
      <c r="I245" s="53">
        <f>VLOOKUP(B245,CLA_Berekeningen!B$6:X$191,5,FALSE)</f>
        <v>0</v>
      </c>
      <c r="J245" s="51">
        <f>VLOOKUP(B245,CLA_Berekeningen!B$6:X$191,20,FALSE)</f>
        <v>0</v>
      </c>
      <c r="K245" s="53">
        <f t="shared" si="9"/>
        <v>0</v>
      </c>
      <c r="L245" s="28" t="str">
        <f>VLOOKUP(B245,CLA_Berekeningen!B:X,23,0)</f>
        <v>0</v>
      </c>
      <c r="M245" s="4"/>
      <c r="N245" s="55" t="e">
        <f t="shared" si="10"/>
        <v>#N/A</v>
      </c>
      <c r="O245" s="55" t="e">
        <f t="shared" si="11"/>
        <v>#N/A</v>
      </c>
      <c r="P245" s="4" t="e">
        <f>_xlfn.CONCAT("Beste ",C245,". Je hebt een CLA balans van ",G245," CLA eyecons en een",CLA_Gegevens!$C$3," eyeventure balans van ",H245," eyecons. Je hebt €",J245," rente verdiend op een CLA investering van €",I245,". Dat brengt de totaalwaarde naar €",K245," te converteren. Dit is berekend als ",L245," ",CLA_Gegevens!$C$3," eyeventure eyecons te transfereren bij een waardering van €",CLA_Gegevens!$C$29,". Je nieuwe balans is daarmee ",N245, " ",CLA_Gegevens!$C$3," eyeventure eyecons")</f>
        <v>#N/A</v>
      </c>
    </row>
    <row r="246" spans="2:16" x14ac:dyDescent="0.55000000000000004">
      <c r="B246" s="4">
        <f>CLA_Accounts!$B244</f>
        <v>0</v>
      </c>
      <c r="C246" s="4" t="e">
        <f>VLOOKUP($B246,VENTURE_Accounts!B:K,9,FALSE)</f>
        <v>#N/A</v>
      </c>
      <c r="D246" s="4" t="e">
        <f>VLOOKUP(B246,CLA_Accounts!B:E,4,0)</f>
        <v>#N/A</v>
      </c>
      <c r="E246" s="4" t="e">
        <f>VLOOKUP($B246,VENTURE_Accounts!B:E,4,FALSE)</f>
        <v>#N/A</v>
      </c>
      <c r="F246" s="4" t="e">
        <f>VLOOKUP($B246,VENTURE_Accounts!B:E,2,FALSE)</f>
        <v>#N/A</v>
      </c>
      <c r="G246" s="4" t="e">
        <f>VLOOKUP(B246,CLA_Accounts!B:K,5,0)</f>
        <v>#N/A</v>
      </c>
      <c r="H246" s="28" t="e">
        <f>VLOOKUP($B246,VENTURE_Accounts!B:K,5,FALSE)</f>
        <v>#N/A</v>
      </c>
      <c r="I246" s="53">
        <f>VLOOKUP(B246,CLA_Berekeningen!B$6:X$191,5,FALSE)</f>
        <v>0</v>
      </c>
      <c r="J246" s="51">
        <f>VLOOKUP(B246,CLA_Berekeningen!B$6:X$191,20,FALSE)</f>
        <v>0</v>
      </c>
      <c r="K246" s="53">
        <f t="shared" si="9"/>
        <v>0</v>
      </c>
      <c r="L246" s="28" t="str">
        <f>VLOOKUP(B246,CLA_Berekeningen!B:X,23,0)</f>
        <v>0</v>
      </c>
      <c r="M246" s="4"/>
      <c r="N246" s="55" t="e">
        <f t="shared" si="10"/>
        <v>#N/A</v>
      </c>
      <c r="O246" s="55" t="e">
        <f t="shared" si="11"/>
        <v>#N/A</v>
      </c>
      <c r="P246" s="4" t="e">
        <f>_xlfn.CONCAT("Beste ",C246,". Je hebt een CLA balans van ",G246," CLA eyecons en een",CLA_Gegevens!$C$3," eyeventure balans van ",H246," eyecons. Je hebt €",J246," rente verdiend op een CLA investering van €",I246,". Dat brengt de totaalwaarde naar €",K246," te converteren. Dit is berekend als ",L246," ",CLA_Gegevens!$C$3," eyeventure eyecons te transfereren bij een waardering van €",CLA_Gegevens!$C$29,". Je nieuwe balans is daarmee ",N246, " ",CLA_Gegevens!$C$3," eyeventure eyecons")</f>
        <v>#N/A</v>
      </c>
    </row>
    <row r="247" spans="2:16" x14ac:dyDescent="0.55000000000000004">
      <c r="B247" s="4">
        <f>CLA_Accounts!$B245</f>
        <v>0</v>
      </c>
      <c r="C247" s="4" t="e">
        <f>VLOOKUP($B247,VENTURE_Accounts!B:K,9,FALSE)</f>
        <v>#N/A</v>
      </c>
      <c r="D247" s="4" t="e">
        <f>VLOOKUP(B247,CLA_Accounts!B:E,4,0)</f>
        <v>#N/A</v>
      </c>
      <c r="E247" s="4" t="e">
        <f>VLOOKUP($B247,VENTURE_Accounts!B:E,4,FALSE)</f>
        <v>#N/A</v>
      </c>
      <c r="F247" s="4" t="e">
        <f>VLOOKUP($B247,VENTURE_Accounts!B:E,2,FALSE)</f>
        <v>#N/A</v>
      </c>
      <c r="G247" s="4" t="e">
        <f>VLOOKUP(B247,CLA_Accounts!B:K,5,0)</f>
        <v>#N/A</v>
      </c>
      <c r="H247" s="28" t="e">
        <f>VLOOKUP($B247,VENTURE_Accounts!B:K,5,FALSE)</f>
        <v>#N/A</v>
      </c>
      <c r="I247" s="53">
        <f>VLOOKUP(B247,CLA_Berekeningen!B$6:X$191,5,FALSE)</f>
        <v>0</v>
      </c>
      <c r="J247" s="51">
        <f>VLOOKUP(B247,CLA_Berekeningen!B$6:X$191,20,FALSE)</f>
        <v>0</v>
      </c>
      <c r="K247" s="53">
        <f t="shared" si="9"/>
        <v>0</v>
      </c>
      <c r="L247" s="28" t="str">
        <f>VLOOKUP(B247,CLA_Berekeningen!B:X,23,0)</f>
        <v>0</v>
      </c>
      <c r="M247" s="4"/>
      <c r="N247" s="55" t="e">
        <f t="shared" si="10"/>
        <v>#N/A</v>
      </c>
      <c r="O247" s="55" t="e">
        <f t="shared" si="11"/>
        <v>#N/A</v>
      </c>
      <c r="P247" s="4" t="e">
        <f>_xlfn.CONCAT("Beste ",C247,". Je hebt een CLA balans van ",G247," CLA eyecons en een",CLA_Gegevens!$C$3," eyeventure balans van ",H247," eyecons. Je hebt €",J247," rente verdiend op een CLA investering van €",I247,". Dat brengt de totaalwaarde naar €",K247," te converteren. Dit is berekend als ",L247," ",CLA_Gegevens!$C$3," eyeventure eyecons te transfereren bij een waardering van €",CLA_Gegevens!$C$29,". Je nieuwe balans is daarmee ",N247, " ",CLA_Gegevens!$C$3," eyeventure eyecons")</f>
        <v>#N/A</v>
      </c>
    </row>
    <row r="248" spans="2:16" x14ac:dyDescent="0.55000000000000004">
      <c r="B248" s="4">
        <f>CLA_Accounts!$B246</f>
        <v>0</v>
      </c>
      <c r="C248" s="4" t="e">
        <f>VLOOKUP($B248,VENTURE_Accounts!B:K,9,FALSE)</f>
        <v>#N/A</v>
      </c>
      <c r="D248" s="4" t="e">
        <f>VLOOKUP(B248,CLA_Accounts!B:E,4,0)</f>
        <v>#N/A</v>
      </c>
      <c r="E248" s="4" t="e">
        <f>VLOOKUP($B248,VENTURE_Accounts!B:E,4,FALSE)</f>
        <v>#N/A</v>
      </c>
      <c r="F248" s="4" t="e">
        <f>VLOOKUP($B248,VENTURE_Accounts!B:E,2,FALSE)</f>
        <v>#N/A</v>
      </c>
      <c r="G248" s="4" t="e">
        <f>VLOOKUP(B248,CLA_Accounts!B:K,5,0)</f>
        <v>#N/A</v>
      </c>
      <c r="H248" s="28" t="e">
        <f>VLOOKUP($B248,VENTURE_Accounts!B:K,5,FALSE)</f>
        <v>#N/A</v>
      </c>
      <c r="I248" s="53">
        <f>VLOOKUP(B248,CLA_Berekeningen!B$6:X$191,5,FALSE)</f>
        <v>0</v>
      </c>
      <c r="J248" s="51">
        <f>VLOOKUP(B248,CLA_Berekeningen!B$6:X$191,20,FALSE)</f>
        <v>0</v>
      </c>
      <c r="K248" s="53">
        <f t="shared" si="9"/>
        <v>0</v>
      </c>
      <c r="L248" s="28" t="str">
        <f>VLOOKUP(B248,CLA_Berekeningen!B:X,23,0)</f>
        <v>0</v>
      </c>
      <c r="M248" s="4"/>
      <c r="N248" s="55" t="e">
        <f t="shared" si="10"/>
        <v>#N/A</v>
      </c>
      <c r="O248" s="55" t="e">
        <f t="shared" si="11"/>
        <v>#N/A</v>
      </c>
      <c r="P248" s="4" t="e">
        <f>_xlfn.CONCAT("Beste ",C248,". Je hebt een CLA balans van ",G248," CLA eyecons en een",CLA_Gegevens!$C$3," eyeventure balans van ",H248," eyecons. Je hebt €",J248," rente verdiend op een CLA investering van €",I248,". Dat brengt de totaalwaarde naar €",K248," te converteren. Dit is berekend als ",L248," ",CLA_Gegevens!$C$3," eyeventure eyecons te transfereren bij een waardering van €",CLA_Gegevens!$C$29,". Je nieuwe balans is daarmee ",N248, " ",CLA_Gegevens!$C$3," eyeventure eyecons")</f>
        <v>#N/A</v>
      </c>
    </row>
    <row r="249" spans="2:16" x14ac:dyDescent="0.55000000000000004">
      <c r="B249" s="4">
        <f>CLA_Accounts!$B247</f>
        <v>0</v>
      </c>
      <c r="C249" s="4" t="e">
        <f>VLOOKUP($B249,VENTURE_Accounts!B:K,9,FALSE)</f>
        <v>#N/A</v>
      </c>
      <c r="D249" s="4" t="e">
        <f>VLOOKUP(B249,CLA_Accounts!B:E,4,0)</f>
        <v>#N/A</v>
      </c>
      <c r="E249" s="4" t="e">
        <f>VLOOKUP($B249,VENTURE_Accounts!B:E,4,FALSE)</f>
        <v>#N/A</v>
      </c>
      <c r="F249" s="4" t="e">
        <f>VLOOKUP($B249,VENTURE_Accounts!B:E,2,FALSE)</f>
        <v>#N/A</v>
      </c>
      <c r="G249" s="4" t="e">
        <f>VLOOKUP(B249,CLA_Accounts!B:K,5,0)</f>
        <v>#N/A</v>
      </c>
      <c r="H249" s="28" t="e">
        <f>VLOOKUP($B249,VENTURE_Accounts!B:K,5,FALSE)</f>
        <v>#N/A</v>
      </c>
      <c r="I249" s="53">
        <f>VLOOKUP(B249,CLA_Berekeningen!B$6:X$191,5,FALSE)</f>
        <v>0</v>
      </c>
      <c r="J249" s="51">
        <f>VLOOKUP(B249,CLA_Berekeningen!B$6:X$191,20,FALSE)</f>
        <v>0</v>
      </c>
      <c r="K249" s="53">
        <f t="shared" si="9"/>
        <v>0</v>
      </c>
      <c r="L249" s="28" t="str">
        <f>VLOOKUP(B249,CLA_Berekeningen!B:X,23,0)</f>
        <v>0</v>
      </c>
      <c r="M249" s="4"/>
      <c r="N249" s="55" t="e">
        <f t="shared" si="10"/>
        <v>#N/A</v>
      </c>
      <c r="O249" s="55" t="e">
        <f t="shared" si="11"/>
        <v>#N/A</v>
      </c>
      <c r="P249" s="4" t="e">
        <f>_xlfn.CONCAT("Beste ",C249,". Je hebt een CLA balans van ",G249," CLA eyecons en een",CLA_Gegevens!$C$3," eyeventure balans van ",H249," eyecons. Je hebt €",J249," rente verdiend op een CLA investering van €",I249,". Dat brengt de totaalwaarde naar €",K249," te converteren. Dit is berekend als ",L249," ",CLA_Gegevens!$C$3," eyeventure eyecons te transfereren bij een waardering van €",CLA_Gegevens!$C$29,". Je nieuwe balans is daarmee ",N249, " ",CLA_Gegevens!$C$3," eyeventure eyecons")</f>
        <v>#N/A</v>
      </c>
    </row>
    <row r="250" spans="2:16" x14ac:dyDescent="0.55000000000000004">
      <c r="B250" s="4">
        <f>CLA_Accounts!$B248</f>
        <v>0</v>
      </c>
      <c r="C250" s="4" t="e">
        <f>VLOOKUP($B250,VENTURE_Accounts!B:K,9,FALSE)</f>
        <v>#N/A</v>
      </c>
      <c r="D250" s="4" t="e">
        <f>VLOOKUP(B250,CLA_Accounts!B:E,4,0)</f>
        <v>#N/A</v>
      </c>
      <c r="E250" s="4" t="e">
        <f>VLOOKUP($B250,VENTURE_Accounts!B:E,4,FALSE)</f>
        <v>#N/A</v>
      </c>
      <c r="F250" s="4" t="e">
        <f>VLOOKUP($B250,VENTURE_Accounts!B:E,2,FALSE)</f>
        <v>#N/A</v>
      </c>
      <c r="G250" s="4" t="e">
        <f>VLOOKUP(B250,CLA_Accounts!B:K,5,0)</f>
        <v>#N/A</v>
      </c>
      <c r="H250" s="28" t="e">
        <f>VLOOKUP($B250,VENTURE_Accounts!B:K,5,FALSE)</f>
        <v>#N/A</v>
      </c>
      <c r="I250" s="53">
        <f>VLOOKUP(B250,CLA_Berekeningen!B$6:X$191,5,FALSE)</f>
        <v>0</v>
      </c>
      <c r="J250" s="51">
        <f>VLOOKUP(B250,CLA_Berekeningen!B$6:X$191,20,FALSE)</f>
        <v>0</v>
      </c>
      <c r="K250" s="53">
        <f t="shared" si="9"/>
        <v>0</v>
      </c>
      <c r="L250" s="28" t="str">
        <f>VLOOKUP(B250,CLA_Berekeningen!B:X,23,0)</f>
        <v>0</v>
      </c>
      <c r="M250" s="4"/>
      <c r="N250" s="55" t="e">
        <f t="shared" si="10"/>
        <v>#N/A</v>
      </c>
      <c r="O250" s="55" t="e">
        <f t="shared" si="11"/>
        <v>#N/A</v>
      </c>
      <c r="P250" s="4" t="e">
        <f>_xlfn.CONCAT("Beste ",C250,". Je hebt een CLA balans van ",G250," CLA eyecons en een",CLA_Gegevens!$C$3," eyeventure balans van ",H250," eyecons. Je hebt €",J250," rente verdiend op een CLA investering van €",I250,". Dat brengt de totaalwaarde naar €",K250," te converteren. Dit is berekend als ",L250," ",CLA_Gegevens!$C$3," eyeventure eyecons te transfereren bij een waardering van €",CLA_Gegevens!$C$29,". Je nieuwe balans is daarmee ",N250, " ",CLA_Gegevens!$C$3," eyeventure eyecons")</f>
        <v>#N/A</v>
      </c>
    </row>
    <row r="251" spans="2:16" x14ac:dyDescent="0.55000000000000004">
      <c r="B251" s="4">
        <f>CLA_Accounts!$B249</f>
        <v>0</v>
      </c>
      <c r="C251" s="4" t="e">
        <f>VLOOKUP($B251,VENTURE_Accounts!B:K,9,FALSE)</f>
        <v>#N/A</v>
      </c>
      <c r="D251" s="4" t="e">
        <f>VLOOKUP(B251,CLA_Accounts!B:E,4,0)</f>
        <v>#N/A</v>
      </c>
      <c r="E251" s="4" t="e">
        <f>VLOOKUP($B251,VENTURE_Accounts!B:E,4,FALSE)</f>
        <v>#N/A</v>
      </c>
      <c r="F251" s="4" t="e">
        <f>VLOOKUP($B251,VENTURE_Accounts!B:E,2,FALSE)</f>
        <v>#N/A</v>
      </c>
      <c r="G251" s="4" t="e">
        <f>VLOOKUP(B251,CLA_Accounts!B:K,5,0)</f>
        <v>#N/A</v>
      </c>
      <c r="H251" s="28" t="e">
        <f>VLOOKUP($B251,VENTURE_Accounts!B:K,5,FALSE)</f>
        <v>#N/A</v>
      </c>
      <c r="I251" s="53">
        <f>VLOOKUP(B251,CLA_Berekeningen!B$6:X$191,5,FALSE)</f>
        <v>0</v>
      </c>
      <c r="J251" s="51">
        <f>VLOOKUP(B251,CLA_Berekeningen!B$6:X$191,20,FALSE)</f>
        <v>0</v>
      </c>
      <c r="K251" s="53">
        <f t="shared" si="9"/>
        <v>0</v>
      </c>
      <c r="L251" s="28" t="str">
        <f>VLOOKUP(B251,CLA_Berekeningen!B:X,23,0)</f>
        <v>0</v>
      </c>
      <c r="M251" s="4"/>
      <c r="N251" s="55" t="e">
        <f t="shared" si="10"/>
        <v>#N/A</v>
      </c>
      <c r="O251" s="55" t="e">
        <f t="shared" si="11"/>
        <v>#N/A</v>
      </c>
      <c r="P251" s="4" t="e">
        <f>_xlfn.CONCAT("Beste ",C251,". Je hebt een CLA balans van ",G251," CLA eyecons en een",CLA_Gegevens!$C$3," eyeventure balans van ",H251," eyecons. Je hebt €",J251," rente verdiend op een CLA investering van €",I251,". Dat brengt de totaalwaarde naar €",K251," te converteren. Dit is berekend als ",L251," ",CLA_Gegevens!$C$3," eyeventure eyecons te transfereren bij een waardering van €",CLA_Gegevens!$C$29,". Je nieuwe balans is daarmee ",N251, " ",CLA_Gegevens!$C$3," eyeventure eyecons")</f>
        <v>#N/A</v>
      </c>
    </row>
    <row r="252" spans="2:16" x14ac:dyDescent="0.55000000000000004">
      <c r="B252" s="4">
        <f>CLA_Accounts!$B250</f>
        <v>0</v>
      </c>
      <c r="C252" s="4" t="e">
        <f>VLOOKUP($B252,VENTURE_Accounts!B:K,9,FALSE)</f>
        <v>#N/A</v>
      </c>
      <c r="D252" s="4" t="e">
        <f>VLOOKUP(B252,CLA_Accounts!B:E,4,0)</f>
        <v>#N/A</v>
      </c>
      <c r="E252" s="4" t="e">
        <f>VLOOKUP($B252,VENTURE_Accounts!B:E,4,FALSE)</f>
        <v>#N/A</v>
      </c>
      <c r="F252" s="4" t="e">
        <f>VLOOKUP($B252,VENTURE_Accounts!B:E,2,FALSE)</f>
        <v>#N/A</v>
      </c>
      <c r="G252" s="4" t="e">
        <f>VLOOKUP(B252,CLA_Accounts!B:K,5,0)</f>
        <v>#N/A</v>
      </c>
      <c r="H252" s="28" t="e">
        <f>VLOOKUP($B252,VENTURE_Accounts!B:K,5,FALSE)</f>
        <v>#N/A</v>
      </c>
      <c r="I252" s="53">
        <f>VLOOKUP(B252,CLA_Berekeningen!B$6:X$191,5,FALSE)</f>
        <v>0</v>
      </c>
      <c r="J252" s="51">
        <f>VLOOKUP(B252,CLA_Berekeningen!B$6:X$191,20,FALSE)</f>
        <v>0</v>
      </c>
      <c r="K252" s="53">
        <f t="shared" si="9"/>
        <v>0</v>
      </c>
      <c r="L252" s="28" t="str">
        <f>VLOOKUP(B252,CLA_Berekeningen!B:X,23,0)</f>
        <v>0</v>
      </c>
      <c r="M252" s="4"/>
      <c r="N252" s="55" t="e">
        <f t="shared" si="10"/>
        <v>#N/A</v>
      </c>
      <c r="O252" s="55" t="e">
        <f t="shared" si="11"/>
        <v>#N/A</v>
      </c>
      <c r="P252" s="4" t="e">
        <f>_xlfn.CONCAT("Beste ",C252,". Je hebt een CLA balans van ",G252," CLA eyecons en een",CLA_Gegevens!$C$3," eyeventure balans van ",H252," eyecons. Je hebt €",J252," rente verdiend op een CLA investering van €",I252,". Dat brengt de totaalwaarde naar €",K252," te converteren. Dit is berekend als ",L252," ",CLA_Gegevens!$C$3," eyeventure eyecons te transfereren bij een waardering van €",CLA_Gegevens!$C$29,". Je nieuwe balans is daarmee ",N252, " ",CLA_Gegevens!$C$3," eyeventure eyecons")</f>
        <v>#N/A</v>
      </c>
    </row>
    <row r="253" spans="2:16" x14ac:dyDescent="0.55000000000000004">
      <c r="B253" s="4">
        <f>CLA_Accounts!$B251</f>
        <v>0</v>
      </c>
      <c r="C253" s="4" t="e">
        <f>VLOOKUP($B253,VENTURE_Accounts!B:K,9,FALSE)</f>
        <v>#N/A</v>
      </c>
      <c r="D253" s="4" t="e">
        <f>VLOOKUP(B253,CLA_Accounts!B:E,4,0)</f>
        <v>#N/A</v>
      </c>
      <c r="E253" s="4" t="e">
        <f>VLOOKUP($B253,VENTURE_Accounts!B:E,4,FALSE)</f>
        <v>#N/A</v>
      </c>
      <c r="F253" s="4" t="e">
        <f>VLOOKUP($B253,VENTURE_Accounts!B:E,2,FALSE)</f>
        <v>#N/A</v>
      </c>
      <c r="G253" s="4" t="e">
        <f>VLOOKUP(B253,CLA_Accounts!B:K,5,0)</f>
        <v>#N/A</v>
      </c>
      <c r="H253" s="28" t="e">
        <f>VLOOKUP($B253,VENTURE_Accounts!B:K,5,FALSE)</f>
        <v>#N/A</v>
      </c>
      <c r="I253" s="53">
        <f>VLOOKUP(B253,CLA_Berekeningen!B$6:X$191,5,FALSE)</f>
        <v>0</v>
      </c>
      <c r="J253" s="51">
        <f>VLOOKUP(B253,CLA_Berekeningen!B$6:X$191,20,FALSE)</f>
        <v>0</v>
      </c>
      <c r="K253" s="53">
        <f t="shared" si="9"/>
        <v>0</v>
      </c>
      <c r="L253" s="28" t="str">
        <f>VLOOKUP(B253,CLA_Berekeningen!B:X,23,0)</f>
        <v>0</v>
      </c>
      <c r="M253" s="4"/>
      <c r="N253" s="55" t="e">
        <f t="shared" si="10"/>
        <v>#N/A</v>
      </c>
      <c r="O253" s="55" t="e">
        <f t="shared" si="11"/>
        <v>#N/A</v>
      </c>
      <c r="P253" s="4" t="e">
        <f>_xlfn.CONCAT("Beste ",C253,". Je hebt een CLA balans van ",G253," CLA eyecons en een",CLA_Gegevens!$C$3," eyeventure balans van ",H253," eyecons. Je hebt €",J253," rente verdiend op een CLA investering van €",I253,". Dat brengt de totaalwaarde naar €",K253," te converteren. Dit is berekend als ",L253," ",CLA_Gegevens!$C$3," eyeventure eyecons te transfereren bij een waardering van €",CLA_Gegevens!$C$29,". Je nieuwe balans is daarmee ",N253, " ",CLA_Gegevens!$C$3," eyeventure eyecons")</f>
        <v>#N/A</v>
      </c>
    </row>
    <row r="254" spans="2:16" x14ac:dyDescent="0.55000000000000004">
      <c r="B254" s="4">
        <f>CLA_Accounts!$B252</f>
        <v>0</v>
      </c>
      <c r="C254" s="4" t="e">
        <f>VLOOKUP($B254,VENTURE_Accounts!B:K,9,FALSE)</f>
        <v>#N/A</v>
      </c>
      <c r="D254" s="4" t="e">
        <f>VLOOKUP(B254,CLA_Accounts!B:E,4,0)</f>
        <v>#N/A</v>
      </c>
      <c r="E254" s="4" t="e">
        <f>VLOOKUP($B254,VENTURE_Accounts!B:E,4,FALSE)</f>
        <v>#N/A</v>
      </c>
      <c r="F254" s="4" t="e">
        <f>VLOOKUP($B254,VENTURE_Accounts!B:E,2,FALSE)</f>
        <v>#N/A</v>
      </c>
      <c r="G254" s="4" t="e">
        <f>VLOOKUP(B254,CLA_Accounts!B:K,5,0)</f>
        <v>#N/A</v>
      </c>
      <c r="H254" s="28" t="e">
        <f>VLOOKUP($B254,VENTURE_Accounts!B:K,5,FALSE)</f>
        <v>#N/A</v>
      </c>
      <c r="I254" s="53">
        <f>VLOOKUP(B254,CLA_Berekeningen!B$6:X$191,5,FALSE)</f>
        <v>0</v>
      </c>
      <c r="J254" s="51">
        <f>VLOOKUP(B254,CLA_Berekeningen!B$6:X$191,20,FALSE)</f>
        <v>0</v>
      </c>
      <c r="K254" s="53">
        <f t="shared" si="9"/>
        <v>0</v>
      </c>
      <c r="L254" s="28" t="str">
        <f>VLOOKUP(B254,CLA_Berekeningen!B:X,23,0)</f>
        <v>0</v>
      </c>
      <c r="M254" s="4"/>
      <c r="N254" s="55" t="e">
        <f t="shared" si="10"/>
        <v>#N/A</v>
      </c>
      <c r="O254" s="55" t="e">
        <f t="shared" si="11"/>
        <v>#N/A</v>
      </c>
      <c r="P254" s="4" t="e">
        <f>_xlfn.CONCAT("Beste ",C254,". Je hebt een CLA balans van ",G254," CLA eyecons en een",CLA_Gegevens!$C$3," eyeventure balans van ",H254," eyecons. Je hebt €",J254," rente verdiend op een CLA investering van €",I254,". Dat brengt de totaalwaarde naar €",K254," te converteren. Dit is berekend als ",L254," ",CLA_Gegevens!$C$3," eyeventure eyecons te transfereren bij een waardering van €",CLA_Gegevens!$C$29,". Je nieuwe balans is daarmee ",N254, " ",CLA_Gegevens!$C$3," eyeventure eyecons")</f>
        <v>#N/A</v>
      </c>
    </row>
    <row r="255" spans="2:16" x14ac:dyDescent="0.55000000000000004">
      <c r="B255" s="4">
        <f>CLA_Accounts!$B253</f>
        <v>0</v>
      </c>
      <c r="C255" s="4" t="e">
        <f>VLOOKUP($B255,VENTURE_Accounts!B:K,9,FALSE)</f>
        <v>#N/A</v>
      </c>
      <c r="D255" s="4" t="e">
        <f>VLOOKUP(B255,CLA_Accounts!B:E,4,0)</f>
        <v>#N/A</v>
      </c>
      <c r="E255" s="4" t="e">
        <f>VLOOKUP($B255,VENTURE_Accounts!B:E,4,FALSE)</f>
        <v>#N/A</v>
      </c>
      <c r="F255" s="4" t="e">
        <f>VLOOKUP($B255,VENTURE_Accounts!B:E,2,FALSE)</f>
        <v>#N/A</v>
      </c>
      <c r="G255" s="4" t="e">
        <f>VLOOKUP(B255,CLA_Accounts!B:K,5,0)</f>
        <v>#N/A</v>
      </c>
      <c r="H255" s="28" t="e">
        <f>VLOOKUP($B255,VENTURE_Accounts!B:K,5,FALSE)</f>
        <v>#N/A</v>
      </c>
      <c r="I255" s="53">
        <f>VLOOKUP(B255,CLA_Berekeningen!B$6:X$191,5,FALSE)</f>
        <v>0</v>
      </c>
      <c r="J255" s="51">
        <f>VLOOKUP(B255,CLA_Berekeningen!B$6:X$191,20,FALSE)</f>
        <v>0</v>
      </c>
      <c r="K255" s="53">
        <f t="shared" si="9"/>
        <v>0</v>
      </c>
      <c r="L255" s="28" t="str">
        <f>VLOOKUP(B255,CLA_Berekeningen!B:X,23,0)</f>
        <v>0</v>
      </c>
      <c r="M255" s="4"/>
      <c r="N255" s="55" t="e">
        <f t="shared" si="10"/>
        <v>#N/A</v>
      </c>
      <c r="O255" s="55" t="e">
        <f t="shared" si="11"/>
        <v>#N/A</v>
      </c>
      <c r="P255" s="4" t="e">
        <f>_xlfn.CONCAT("Beste ",C255,". Je hebt een CLA balans van ",G255," CLA eyecons en een",CLA_Gegevens!$C$3," eyeventure balans van ",H255," eyecons. Je hebt €",J255," rente verdiend op een CLA investering van €",I255,". Dat brengt de totaalwaarde naar €",K255," te converteren. Dit is berekend als ",L255," ",CLA_Gegevens!$C$3," eyeventure eyecons te transfereren bij een waardering van €",CLA_Gegevens!$C$29,". Je nieuwe balans is daarmee ",N255, " ",CLA_Gegevens!$C$3," eyeventure eyecons")</f>
        <v>#N/A</v>
      </c>
    </row>
    <row r="256" spans="2:16" x14ac:dyDescent="0.55000000000000004">
      <c r="B256" s="4">
        <f>CLA_Accounts!$B254</f>
        <v>0</v>
      </c>
      <c r="C256" s="4" t="e">
        <f>VLOOKUP($B256,VENTURE_Accounts!B:K,9,FALSE)</f>
        <v>#N/A</v>
      </c>
      <c r="D256" s="4" t="e">
        <f>VLOOKUP(B256,CLA_Accounts!B:E,4,0)</f>
        <v>#N/A</v>
      </c>
      <c r="E256" s="4" t="e">
        <f>VLOOKUP($B256,VENTURE_Accounts!B:E,4,FALSE)</f>
        <v>#N/A</v>
      </c>
      <c r="F256" s="4" t="e">
        <f>VLOOKUP($B256,VENTURE_Accounts!B:E,2,FALSE)</f>
        <v>#N/A</v>
      </c>
      <c r="G256" s="4" t="e">
        <f>VLOOKUP(B256,CLA_Accounts!B:K,5,0)</f>
        <v>#N/A</v>
      </c>
      <c r="H256" s="28" t="e">
        <f>VLOOKUP($B256,VENTURE_Accounts!B:K,5,FALSE)</f>
        <v>#N/A</v>
      </c>
      <c r="I256" s="53">
        <f>VLOOKUP(B256,CLA_Berekeningen!B$6:X$191,5,FALSE)</f>
        <v>0</v>
      </c>
      <c r="J256" s="51">
        <f>VLOOKUP(B256,CLA_Berekeningen!B$6:X$191,20,FALSE)</f>
        <v>0</v>
      </c>
      <c r="K256" s="53">
        <f t="shared" si="9"/>
        <v>0</v>
      </c>
      <c r="L256" s="28" t="str">
        <f>VLOOKUP(B256,CLA_Berekeningen!B:X,23,0)</f>
        <v>0</v>
      </c>
      <c r="M256" s="4"/>
      <c r="N256" s="55" t="e">
        <f t="shared" si="10"/>
        <v>#N/A</v>
      </c>
      <c r="O256" s="55" t="e">
        <f t="shared" si="11"/>
        <v>#N/A</v>
      </c>
      <c r="P256" s="4" t="e">
        <f>_xlfn.CONCAT("Beste ",C256,". Je hebt een CLA balans van ",G256," CLA eyecons en een",CLA_Gegevens!$C$3," eyeventure balans van ",H256," eyecons. Je hebt €",J256," rente verdiend op een CLA investering van €",I256,". Dat brengt de totaalwaarde naar €",K256," te converteren. Dit is berekend als ",L256," ",CLA_Gegevens!$C$3," eyeventure eyecons te transfereren bij een waardering van €",CLA_Gegevens!$C$29,". Je nieuwe balans is daarmee ",N256, " ",CLA_Gegevens!$C$3," eyeventure eyecons")</f>
        <v>#N/A</v>
      </c>
    </row>
    <row r="257" spans="2:16" x14ac:dyDescent="0.55000000000000004">
      <c r="B257" s="4">
        <f>CLA_Accounts!$B255</f>
        <v>0</v>
      </c>
      <c r="C257" s="4" t="e">
        <f>VLOOKUP($B257,VENTURE_Accounts!B:K,9,FALSE)</f>
        <v>#N/A</v>
      </c>
      <c r="D257" s="4" t="e">
        <f>VLOOKUP(B257,CLA_Accounts!B:E,4,0)</f>
        <v>#N/A</v>
      </c>
      <c r="E257" s="4" t="e">
        <f>VLOOKUP($B257,VENTURE_Accounts!B:E,4,FALSE)</f>
        <v>#N/A</v>
      </c>
      <c r="F257" s="4" t="e">
        <f>VLOOKUP($B257,VENTURE_Accounts!B:E,2,FALSE)</f>
        <v>#N/A</v>
      </c>
      <c r="G257" s="4" t="e">
        <f>VLOOKUP(B257,CLA_Accounts!B:K,5,0)</f>
        <v>#N/A</v>
      </c>
      <c r="H257" s="28" t="e">
        <f>VLOOKUP($B257,VENTURE_Accounts!B:K,5,FALSE)</f>
        <v>#N/A</v>
      </c>
      <c r="I257" s="53">
        <f>VLOOKUP(B257,CLA_Berekeningen!B$6:X$191,5,FALSE)</f>
        <v>0</v>
      </c>
      <c r="J257" s="51">
        <f>VLOOKUP(B257,CLA_Berekeningen!B$6:X$191,20,FALSE)</f>
        <v>0</v>
      </c>
      <c r="K257" s="53">
        <f t="shared" si="9"/>
        <v>0</v>
      </c>
      <c r="L257" s="28" t="str">
        <f>VLOOKUP(B257,CLA_Berekeningen!B:X,23,0)</f>
        <v>0</v>
      </c>
      <c r="M257" s="4"/>
      <c r="N257" s="55" t="e">
        <f t="shared" si="10"/>
        <v>#N/A</v>
      </c>
      <c r="O257" s="55" t="e">
        <f t="shared" si="11"/>
        <v>#N/A</v>
      </c>
      <c r="P257" s="4" t="e">
        <f>_xlfn.CONCAT("Beste ",C257,". Je hebt een CLA balans van ",G257," CLA eyecons en een",CLA_Gegevens!$C$3," eyeventure balans van ",H257," eyecons. Je hebt €",J257," rente verdiend op een CLA investering van €",I257,". Dat brengt de totaalwaarde naar €",K257," te converteren. Dit is berekend als ",L257," ",CLA_Gegevens!$C$3," eyeventure eyecons te transfereren bij een waardering van €",CLA_Gegevens!$C$29,". Je nieuwe balans is daarmee ",N257, " ",CLA_Gegevens!$C$3," eyeventure eyecons")</f>
        <v>#N/A</v>
      </c>
    </row>
    <row r="258" spans="2:16" x14ac:dyDescent="0.55000000000000004">
      <c r="B258" s="4">
        <f>CLA_Accounts!$B256</f>
        <v>0</v>
      </c>
      <c r="C258" s="4" t="e">
        <f>VLOOKUP($B258,VENTURE_Accounts!B:K,9,FALSE)</f>
        <v>#N/A</v>
      </c>
      <c r="D258" s="4" t="e">
        <f>VLOOKUP(B258,CLA_Accounts!B:E,4,0)</f>
        <v>#N/A</v>
      </c>
      <c r="E258" s="4" t="e">
        <f>VLOOKUP($B258,VENTURE_Accounts!B:E,4,FALSE)</f>
        <v>#N/A</v>
      </c>
      <c r="F258" s="4" t="e">
        <f>VLOOKUP($B258,VENTURE_Accounts!B:E,2,FALSE)</f>
        <v>#N/A</v>
      </c>
      <c r="G258" s="4" t="e">
        <f>VLOOKUP(B258,CLA_Accounts!B:K,5,0)</f>
        <v>#N/A</v>
      </c>
      <c r="H258" s="28" t="e">
        <f>VLOOKUP($B258,VENTURE_Accounts!B:K,5,FALSE)</f>
        <v>#N/A</v>
      </c>
      <c r="I258" s="53">
        <f>VLOOKUP(B258,CLA_Berekeningen!B$6:X$191,5,FALSE)</f>
        <v>0</v>
      </c>
      <c r="J258" s="51">
        <f>VLOOKUP(B258,CLA_Berekeningen!B$6:X$191,20,FALSE)</f>
        <v>0</v>
      </c>
      <c r="K258" s="53">
        <f t="shared" si="9"/>
        <v>0</v>
      </c>
      <c r="L258" s="28" t="str">
        <f>VLOOKUP(B258,CLA_Berekeningen!B:X,23,0)</f>
        <v>0</v>
      </c>
      <c r="M258" s="4"/>
      <c r="N258" s="55" t="e">
        <f t="shared" si="10"/>
        <v>#N/A</v>
      </c>
      <c r="O258" s="55" t="e">
        <f t="shared" si="11"/>
        <v>#N/A</v>
      </c>
      <c r="P258" s="4" t="e">
        <f>_xlfn.CONCAT("Beste ",C258,". Je hebt een CLA balans van ",G258," CLA eyecons en een",CLA_Gegevens!$C$3," eyeventure balans van ",H258," eyecons. Je hebt €",J258," rente verdiend op een CLA investering van €",I258,". Dat brengt de totaalwaarde naar €",K258," te converteren. Dit is berekend als ",L258," ",CLA_Gegevens!$C$3," eyeventure eyecons te transfereren bij een waardering van €",CLA_Gegevens!$C$29,". Je nieuwe balans is daarmee ",N258, " ",CLA_Gegevens!$C$3," eyeventure eyecons")</f>
        <v>#N/A</v>
      </c>
    </row>
    <row r="259" spans="2:16" x14ac:dyDescent="0.55000000000000004">
      <c r="B259" s="4">
        <f>CLA_Accounts!$B257</f>
        <v>0</v>
      </c>
      <c r="C259" s="4" t="e">
        <f>VLOOKUP($B259,VENTURE_Accounts!B:K,9,FALSE)</f>
        <v>#N/A</v>
      </c>
      <c r="D259" s="4" t="e">
        <f>VLOOKUP(B259,CLA_Accounts!B:E,4,0)</f>
        <v>#N/A</v>
      </c>
      <c r="E259" s="4" t="e">
        <f>VLOOKUP($B259,VENTURE_Accounts!B:E,4,FALSE)</f>
        <v>#N/A</v>
      </c>
      <c r="F259" s="4" t="e">
        <f>VLOOKUP($B259,VENTURE_Accounts!B:E,2,FALSE)</f>
        <v>#N/A</v>
      </c>
      <c r="G259" s="4" t="e">
        <f>VLOOKUP(B259,CLA_Accounts!B:K,5,0)</f>
        <v>#N/A</v>
      </c>
      <c r="H259" s="28" t="e">
        <f>VLOOKUP($B259,VENTURE_Accounts!B:K,5,FALSE)</f>
        <v>#N/A</v>
      </c>
      <c r="I259" s="53">
        <f>VLOOKUP(B259,CLA_Berekeningen!B$6:X$191,5,FALSE)</f>
        <v>0</v>
      </c>
      <c r="J259" s="51">
        <f>VLOOKUP(B259,CLA_Berekeningen!B$6:X$191,20,FALSE)</f>
        <v>0</v>
      </c>
      <c r="K259" s="53">
        <f t="shared" si="9"/>
        <v>0</v>
      </c>
      <c r="L259" s="28" t="str">
        <f>VLOOKUP(B259,CLA_Berekeningen!B:X,23,0)</f>
        <v>0</v>
      </c>
      <c r="M259" s="4"/>
      <c r="N259" s="55" t="e">
        <f t="shared" si="10"/>
        <v>#N/A</v>
      </c>
      <c r="O259" s="55" t="e">
        <f t="shared" si="11"/>
        <v>#N/A</v>
      </c>
      <c r="P259" s="4" t="e">
        <f>_xlfn.CONCAT("Beste ",C259,". Je hebt een CLA balans van ",G259," CLA eyecons en een",CLA_Gegevens!$C$3," eyeventure balans van ",H259," eyecons. Je hebt €",J259," rente verdiend op een CLA investering van €",I259,". Dat brengt de totaalwaarde naar €",K259," te converteren. Dit is berekend als ",L259," ",CLA_Gegevens!$C$3," eyeventure eyecons te transfereren bij een waardering van €",CLA_Gegevens!$C$29,". Je nieuwe balans is daarmee ",N259, " ",CLA_Gegevens!$C$3," eyeventure eyecons")</f>
        <v>#N/A</v>
      </c>
    </row>
    <row r="260" spans="2:16" x14ac:dyDescent="0.55000000000000004">
      <c r="B260" s="4">
        <f>CLA_Accounts!$B258</f>
        <v>0</v>
      </c>
      <c r="C260" s="4" t="e">
        <f>VLOOKUP($B260,VENTURE_Accounts!B:K,9,FALSE)</f>
        <v>#N/A</v>
      </c>
      <c r="D260" s="4" t="e">
        <f>VLOOKUP(B260,CLA_Accounts!B:E,4,0)</f>
        <v>#N/A</v>
      </c>
      <c r="E260" s="4" t="e">
        <f>VLOOKUP($B260,VENTURE_Accounts!B:E,4,FALSE)</f>
        <v>#N/A</v>
      </c>
      <c r="F260" s="4" t="e">
        <f>VLOOKUP($B260,VENTURE_Accounts!B:E,2,FALSE)</f>
        <v>#N/A</v>
      </c>
      <c r="G260" s="4" t="e">
        <f>VLOOKUP(B260,CLA_Accounts!B:K,5,0)</f>
        <v>#N/A</v>
      </c>
      <c r="H260" s="28" t="e">
        <f>VLOOKUP($B260,VENTURE_Accounts!B:K,5,FALSE)</f>
        <v>#N/A</v>
      </c>
      <c r="I260" s="53">
        <f>VLOOKUP(B260,CLA_Berekeningen!B$6:X$191,5,FALSE)</f>
        <v>0</v>
      </c>
      <c r="J260" s="51">
        <f>VLOOKUP(B260,CLA_Berekeningen!B$6:X$191,20,FALSE)</f>
        <v>0</v>
      </c>
      <c r="K260" s="53">
        <f t="shared" si="9"/>
        <v>0</v>
      </c>
      <c r="L260" s="28" t="str">
        <f>VLOOKUP(B260,CLA_Berekeningen!B:X,23,0)</f>
        <v>0</v>
      </c>
      <c r="M260" s="4"/>
      <c r="N260" s="55" t="e">
        <f t="shared" si="10"/>
        <v>#N/A</v>
      </c>
      <c r="O260" s="55" t="e">
        <f t="shared" si="11"/>
        <v>#N/A</v>
      </c>
      <c r="P260" s="4" t="e">
        <f>_xlfn.CONCAT("Beste ",C260,". Je hebt een CLA balans van ",G260," CLA eyecons en een",CLA_Gegevens!$C$3," eyeventure balans van ",H260," eyecons. Je hebt €",J260," rente verdiend op een CLA investering van €",I260,". Dat brengt de totaalwaarde naar €",K260," te converteren. Dit is berekend als ",L260," ",CLA_Gegevens!$C$3," eyeventure eyecons te transfereren bij een waardering van €",CLA_Gegevens!$C$29,". Je nieuwe balans is daarmee ",N260, " ",CLA_Gegevens!$C$3," eyeventure eyecons")</f>
        <v>#N/A</v>
      </c>
    </row>
    <row r="261" spans="2:16" x14ac:dyDescent="0.55000000000000004">
      <c r="B261" s="4">
        <f>CLA_Accounts!$B259</f>
        <v>0</v>
      </c>
      <c r="C261" s="4" t="e">
        <f>VLOOKUP($B261,VENTURE_Accounts!B:K,9,FALSE)</f>
        <v>#N/A</v>
      </c>
      <c r="D261" s="4" t="e">
        <f>VLOOKUP(B261,CLA_Accounts!B:E,4,0)</f>
        <v>#N/A</v>
      </c>
      <c r="E261" s="4" t="e">
        <f>VLOOKUP($B261,VENTURE_Accounts!B:E,4,FALSE)</f>
        <v>#N/A</v>
      </c>
      <c r="F261" s="4" t="e">
        <f>VLOOKUP($B261,VENTURE_Accounts!B:E,2,FALSE)</f>
        <v>#N/A</v>
      </c>
      <c r="G261" s="4" t="e">
        <f>VLOOKUP(B261,CLA_Accounts!B:K,5,0)</f>
        <v>#N/A</v>
      </c>
      <c r="H261" s="28" t="e">
        <f>VLOOKUP($B261,VENTURE_Accounts!B:K,5,FALSE)</f>
        <v>#N/A</v>
      </c>
      <c r="I261" s="53">
        <f>VLOOKUP(B261,CLA_Berekeningen!B$6:X$191,5,FALSE)</f>
        <v>0</v>
      </c>
      <c r="J261" s="51">
        <f>VLOOKUP(B261,CLA_Berekeningen!B$6:X$191,20,FALSE)</f>
        <v>0</v>
      </c>
      <c r="K261" s="53">
        <f t="shared" si="9"/>
        <v>0</v>
      </c>
      <c r="L261" s="28" t="str">
        <f>VLOOKUP(B261,CLA_Berekeningen!B:X,23,0)</f>
        <v>0</v>
      </c>
      <c r="M261" s="4"/>
      <c r="N261" s="55" t="e">
        <f t="shared" si="10"/>
        <v>#N/A</v>
      </c>
      <c r="O261" s="55" t="e">
        <f t="shared" si="11"/>
        <v>#N/A</v>
      </c>
      <c r="P261" s="4" t="e">
        <f>_xlfn.CONCAT("Beste ",C261,". Je hebt een CLA balans van ",G261," CLA eyecons en een",CLA_Gegevens!$C$3," eyeventure balans van ",H261," eyecons. Je hebt €",J261," rente verdiend op een CLA investering van €",I261,". Dat brengt de totaalwaarde naar €",K261," te converteren. Dit is berekend als ",L261," ",CLA_Gegevens!$C$3," eyeventure eyecons te transfereren bij een waardering van €",CLA_Gegevens!$C$29,". Je nieuwe balans is daarmee ",N261, " ",CLA_Gegevens!$C$3," eyeventure eyecons")</f>
        <v>#N/A</v>
      </c>
    </row>
    <row r="262" spans="2:16" x14ac:dyDescent="0.55000000000000004">
      <c r="B262" s="4">
        <f>CLA_Accounts!$B260</f>
        <v>0</v>
      </c>
      <c r="C262" s="4" t="e">
        <f>VLOOKUP($B262,VENTURE_Accounts!B:K,9,FALSE)</f>
        <v>#N/A</v>
      </c>
      <c r="D262" s="4" t="e">
        <f>VLOOKUP(B262,CLA_Accounts!B:E,4,0)</f>
        <v>#N/A</v>
      </c>
      <c r="E262" s="4" t="e">
        <f>VLOOKUP($B262,VENTURE_Accounts!B:E,4,FALSE)</f>
        <v>#N/A</v>
      </c>
      <c r="F262" s="4" t="e">
        <f>VLOOKUP($B262,VENTURE_Accounts!B:E,2,FALSE)</f>
        <v>#N/A</v>
      </c>
      <c r="G262" s="4" t="e">
        <f>VLOOKUP(B262,CLA_Accounts!B:K,5,0)</f>
        <v>#N/A</v>
      </c>
      <c r="H262" s="28" t="e">
        <f>VLOOKUP($B262,VENTURE_Accounts!B:K,5,FALSE)</f>
        <v>#N/A</v>
      </c>
      <c r="I262" s="53">
        <f>VLOOKUP(B262,CLA_Berekeningen!B$6:X$191,5,FALSE)</f>
        <v>0</v>
      </c>
      <c r="J262" s="51">
        <f>VLOOKUP(B262,CLA_Berekeningen!B$6:X$191,20,FALSE)</f>
        <v>0</v>
      </c>
      <c r="K262" s="53">
        <f t="shared" ref="K262:K325" si="12">I262+J262</f>
        <v>0</v>
      </c>
      <c r="L262" s="28" t="str">
        <f>VLOOKUP(B262,CLA_Berekeningen!B:X,23,0)</f>
        <v>0</v>
      </c>
      <c r="M262" s="4"/>
      <c r="N262" s="55" t="e">
        <f t="shared" ref="N262:N325" si="13">L262+H262</f>
        <v>#N/A</v>
      </c>
      <c r="O262" s="55" t="e">
        <f t="shared" ref="O262:O325" si="14">_xlfn.CONCAT(C262," CLA ACOUNT ",D262)</f>
        <v>#N/A</v>
      </c>
      <c r="P262" s="4" t="e">
        <f>_xlfn.CONCAT("Beste ",C262,". Je hebt een CLA balans van ",G262," CLA eyecons en een",CLA_Gegevens!$C$3," eyeventure balans van ",H262," eyecons. Je hebt €",J262," rente verdiend op een CLA investering van €",I262,". Dat brengt de totaalwaarde naar €",K262," te converteren. Dit is berekend als ",L262," ",CLA_Gegevens!$C$3," eyeventure eyecons te transfereren bij een waardering van €",CLA_Gegevens!$C$29,". Je nieuwe balans is daarmee ",N262, " ",CLA_Gegevens!$C$3," eyeventure eyecons")</f>
        <v>#N/A</v>
      </c>
    </row>
    <row r="263" spans="2:16" x14ac:dyDescent="0.55000000000000004">
      <c r="B263" s="4">
        <f>CLA_Accounts!$B261</f>
        <v>0</v>
      </c>
      <c r="C263" s="4" t="e">
        <f>VLOOKUP($B263,VENTURE_Accounts!B:K,9,FALSE)</f>
        <v>#N/A</v>
      </c>
      <c r="D263" s="4" t="e">
        <f>VLOOKUP(B263,CLA_Accounts!B:E,4,0)</f>
        <v>#N/A</v>
      </c>
      <c r="E263" s="4" t="e">
        <f>VLOOKUP($B263,VENTURE_Accounts!B:E,4,FALSE)</f>
        <v>#N/A</v>
      </c>
      <c r="F263" s="4" t="e">
        <f>VLOOKUP($B263,VENTURE_Accounts!B:E,2,FALSE)</f>
        <v>#N/A</v>
      </c>
      <c r="G263" s="4" t="e">
        <f>VLOOKUP(B263,CLA_Accounts!B:K,5,0)</f>
        <v>#N/A</v>
      </c>
      <c r="H263" s="28" t="e">
        <f>VLOOKUP($B263,VENTURE_Accounts!B:K,5,FALSE)</f>
        <v>#N/A</v>
      </c>
      <c r="I263" s="53">
        <f>VLOOKUP(B263,CLA_Berekeningen!B$6:X$191,5,FALSE)</f>
        <v>0</v>
      </c>
      <c r="J263" s="51">
        <f>VLOOKUP(B263,CLA_Berekeningen!B$6:X$191,20,FALSE)</f>
        <v>0</v>
      </c>
      <c r="K263" s="53">
        <f t="shared" si="12"/>
        <v>0</v>
      </c>
      <c r="L263" s="28" t="str">
        <f>VLOOKUP(B263,CLA_Berekeningen!B:X,23,0)</f>
        <v>0</v>
      </c>
      <c r="M263" s="4"/>
      <c r="N263" s="55" t="e">
        <f t="shared" si="13"/>
        <v>#N/A</v>
      </c>
      <c r="O263" s="55" t="e">
        <f t="shared" si="14"/>
        <v>#N/A</v>
      </c>
      <c r="P263" s="4" t="e">
        <f>_xlfn.CONCAT("Beste ",C263,". Je hebt een CLA balans van ",G263," CLA eyecons en een",CLA_Gegevens!$C$3," eyeventure balans van ",H263," eyecons. Je hebt €",J263," rente verdiend op een CLA investering van €",I263,". Dat brengt de totaalwaarde naar €",K263," te converteren. Dit is berekend als ",L263," ",CLA_Gegevens!$C$3," eyeventure eyecons te transfereren bij een waardering van €",CLA_Gegevens!$C$29,". Je nieuwe balans is daarmee ",N263, " ",CLA_Gegevens!$C$3," eyeventure eyecons")</f>
        <v>#N/A</v>
      </c>
    </row>
    <row r="264" spans="2:16" x14ac:dyDescent="0.55000000000000004">
      <c r="B264" s="4">
        <f>CLA_Accounts!$B262</f>
        <v>0</v>
      </c>
      <c r="C264" s="4" t="e">
        <f>VLOOKUP($B264,VENTURE_Accounts!B:K,9,FALSE)</f>
        <v>#N/A</v>
      </c>
      <c r="D264" s="4" t="e">
        <f>VLOOKUP(B264,CLA_Accounts!B:E,4,0)</f>
        <v>#N/A</v>
      </c>
      <c r="E264" s="4" t="e">
        <f>VLOOKUP($B264,VENTURE_Accounts!B:E,4,FALSE)</f>
        <v>#N/A</v>
      </c>
      <c r="F264" s="4" t="e">
        <f>VLOOKUP($B264,VENTURE_Accounts!B:E,2,FALSE)</f>
        <v>#N/A</v>
      </c>
      <c r="G264" s="4" t="e">
        <f>VLOOKUP(B264,CLA_Accounts!B:K,5,0)</f>
        <v>#N/A</v>
      </c>
      <c r="H264" s="28" t="e">
        <f>VLOOKUP($B264,VENTURE_Accounts!B:K,5,FALSE)</f>
        <v>#N/A</v>
      </c>
      <c r="I264" s="53">
        <f>VLOOKUP(B264,CLA_Berekeningen!B$6:X$191,5,FALSE)</f>
        <v>0</v>
      </c>
      <c r="J264" s="51">
        <f>VLOOKUP(B264,CLA_Berekeningen!B$6:X$191,20,FALSE)</f>
        <v>0</v>
      </c>
      <c r="K264" s="53">
        <f t="shared" si="12"/>
        <v>0</v>
      </c>
      <c r="L264" s="28" t="str">
        <f>VLOOKUP(B264,CLA_Berekeningen!B:X,23,0)</f>
        <v>0</v>
      </c>
      <c r="M264" s="4"/>
      <c r="N264" s="55" t="e">
        <f t="shared" si="13"/>
        <v>#N/A</v>
      </c>
      <c r="O264" s="55" t="e">
        <f t="shared" si="14"/>
        <v>#N/A</v>
      </c>
      <c r="P264" s="4" t="e">
        <f>_xlfn.CONCAT("Beste ",C264,". Je hebt een CLA balans van ",G264," CLA eyecons en een",CLA_Gegevens!$C$3," eyeventure balans van ",H264," eyecons. Je hebt €",J264," rente verdiend op een CLA investering van €",I264,". Dat brengt de totaalwaarde naar €",K264," te converteren. Dit is berekend als ",L264," ",CLA_Gegevens!$C$3," eyeventure eyecons te transfereren bij een waardering van €",CLA_Gegevens!$C$29,". Je nieuwe balans is daarmee ",N264, " ",CLA_Gegevens!$C$3," eyeventure eyecons")</f>
        <v>#N/A</v>
      </c>
    </row>
    <row r="265" spans="2:16" x14ac:dyDescent="0.55000000000000004">
      <c r="B265" s="4">
        <f>CLA_Accounts!$B263</f>
        <v>0</v>
      </c>
      <c r="C265" s="4" t="e">
        <f>VLOOKUP($B265,VENTURE_Accounts!B:K,9,FALSE)</f>
        <v>#N/A</v>
      </c>
      <c r="D265" s="4" t="e">
        <f>VLOOKUP(B265,CLA_Accounts!B:E,4,0)</f>
        <v>#N/A</v>
      </c>
      <c r="E265" s="4" t="e">
        <f>VLOOKUP($B265,VENTURE_Accounts!B:E,4,FALSE)</f>
        <v>#N/A</v>
      </c>
      <c r="F265" s="4" t="e">
        <f>VLOOKUP($B265,VENTURE_Accounts!B:E,2,FALSE)</f>
        <v>#N/A</v>
      </c>
      <c r="G265" s="4" t="e">
        <f>VLOOKUP(B265,CLA_Accounts!B:K,5,0)</f>
        <v>#N/A</v>
      </c>
      <c r="H265" s="28" t="e">
        <f>VLOOKUP($B265,VENTURE_Accounts!B:K,5,FALSE)</f>
        <v>#N/A</v>
      </c>
      <c r="I265" s="53">
        <f>VLOOKUP(B265,CLA_Berekeningen!B$6:X$191,5,FALSE)</f>
        <v>0</v>
      </c>
      <c r="J265" s="51">
        <f>VLOOKUP(B265,CLA_Berekeningen!B$6:X$191,20,FALSE)</f>
        <v>0</v>
      </c>
      <c r="K265" s="53">
        <f t="shared" si="12"/>
        <v>0</v>
      </c>
      <c r="L265" s="28" t="str">
        <f>VLOOKUP(B265,CLA_Berekeningen!B:X,23,0)</f>
        <v>0</v>
      </c>
      <c r="M265" s="4"/>
      <c r="N265" s="55" t="e">
        <f t="shared" si="13"/>
        <v>#N/A</v>
      </c>
      <c r="O265" s="55" t="e">
        <f t="shared" si="14"/>
        <v>#N/A</v>
      </c>
      <c r="P265" s="4" t="e">
        <f>_xlfn.CONCAT("Beste ",C265,". Je hebt een CLA balans van ",G265," CLA eyecons en een",CLA_Gegevens!$C$3," eyeventure balans van ",H265," eyecons. Je hebt €",J265," rente verdiend op een CLA investering van €",I265,". Dat brengt de totaalwaarde naar €",K265," te converteren. Dit is berekend als ",L265," ",CLA_Gegevens!$C$3," eyeventure eyecons te transfereren bij een waardering van €",CLA_Gegevens!$C$29,". Je nieuwe balans is daarmee ",N265, " ",CLA_Gegevens!$C$3," eyeventure eyecons")</f>
        <v>#N/A</v>
      </c>
    </row>
    <row r="266" spans="2:16" x14ac:dyDescent="0.55000000000000004">
      <c r="B266" s="4">
        <f>CLA_Accounts!$B264</f>
        <v>0</v>
      </c>
      <c r="C266" s="4" t="e">
        <f>VLOOKUP($B266,VENTURE_Accounts!B:K,9,FALSE)</f>
        <v>#N/A</v>
      </c>
      <c r="D266" s="4" t="e">
        <f>VLOOKUP(B266,CLA_Accounts!B:E,4,0)</f>
        <v>#N/A</v>
      </c>
      <c r="E266" s="4" t="e">
        <f>VLOOKUP($B266,VENTURE_Accounts!B:E,4,FALSE)</f>
        <v>#N/A</v>
      </c>
      <c r="F266" s="4" t="e">
        <f>VLOOKUP($B266,VENTURE_Accounts!B:E,2,FALSE)</f>
        <v>#N/A</v>
      </c>
      <c r="G266" s="4" t="e">
        <f>VLOOKUP(B266,CLA_Accounts!B:K,5,0)</f>
        <v>#N/A</v>
      </c>
      <c r="H266" s="28" t="e">
        <f>VLOOKUP($B266,VENTURE_Accounts!B:K,5,FALSE)</f>
        <v>#N/A</v>
      </c>
      <c r="I266" s="53">
        <f>VLOOKUP(B266,CLA_Berekeningen!B$6:X$191,5,FALSE)</f>
        <v>0</v>
      </c>
      <c r="J266" s="51">
        <f>VLOOKUP(B266,CLA_Berekeningen!B$6:X$191,20,FALSE)</f>
        <v>0</v>
      </c>
      <c r="K266" s="53">
        <f t="shared" si="12"/>
        <v>0</v>
      </c>
      <c r="L266" s="28" t="str">
        <f>VLOOKUP(B266,CLA_Berekeningen!B:X,23,0)</f>
        <v>0</v>
      </c>
      <c r="M266" s="4"/>
      <c r="N266" s="55" t="e">
        <f t="shared" si="13"/>
        <v>#N/A</v>
      </c>
      <c r="O266" s="55" t="e">
        <f t="shared" si="14"/>
        <v>#N/A</v>
      </c>
      <c r="P266" s="4" t="e">
        <f>_xlfn.CONCAT("Beste ",C266,". Je hebt een CLA balans van ",G266," CLA eyecons en een",CLA_Gegevens!$C$3," eyeventure balans van ",H266," eyecons. Je hebt €",J266," rente verdiend op een CLA investering van €",I266,". Dat brengt de totaalwaarde naar €",K266," te converteren. Dit is berekend als ",L266," ",CLA_Gegevens!$C$3," eyeventure eyecons te transfereren bij een waardering van €",CLA_Gegevens!$C$29,". Je nieuwe balans is daarmee ",N266, " ",CLA_Gegevens!$C$3," eyeventure eyecons")</f>
        <v>#N/A</v>
      </c>
    </row>
    <row r="267" spans="2:16" x14ac:dyDescent="0.55000000000000004">
      <c r="B267" s="4">
        <f>CLA_Accounts!$B265</f>
        <v>0</v>
      </c>
      <c r="C267" s="4" t="e">
        <f>VLOOKUP($B267,VENTURE_Accounts!B:K,9,FALSE)</f>
        <v>#N/A</v>
      </c>
      <c r="D267" s="4" t="e">
        <f>VLOOKUP(B267,CLA_Accounts!B:E,4,0)</f>
        <v>#N/A</v>
      </c>
      <c r="E267" s="4" t="e">
        <f>VLOOKUP($B267,VENTURE_Accounts!B:E,4,FALSE)</f>
        <v>#N/A</v>
      </c>
      <c r="F267" s="4" t="e">
        <f>VLOOKUP($B267,VENTURE_Accounts!B:E,2,FALSE)</f>
        <v>#N/A</v>
      </c>
      <c r="G267" s="4" t="e">
        <f>VLOOKUP(B267,CLA_Accounts!B:K,5,0)</f>
        <v>#N/A</v>
      </c>
      <c r="H267" s="28" t="e">
        <f>VLOOKUP($B267,VENTURE_Accounts!B:K,5,FALSE)</f>
        <v>#N/A</v>
      </c>
      <c r="I267" s="53">
        <f>VLOOKUP(B267,CLA_Berekeningen!B$6:X$191,5,FALSE)</f>
        <v>0</v>
      </c>
      <c r="J267" s="51">
        <f>VLOOKUP(B267,CLA_Berekeningen!B$6:X$191,20,FALSE)</f>
        <v>0</v>
      </c>
      <c r="K267" s="53">
        <f t="shared" si="12"/>
        <v>0</v>
      </c>
      <c r="L267" s="28" t="str">
        <f>VLOOKUP(B267,CLA_Berekeningen!B:X,23,0)</f>
        <v>0</v>
      </c>
      <c r="M267" s="4"/>
      <c r="N267" s="55" t="e">
        <f t="shared" si="13"/>
        <v>#N/A</v>
      </c>
      <c r="O267" s="55" t="e">
        <f t="shared" si="14"/>
        <v>#N/A</v>
      </c>
      <c r="P267" s="4" t="e">
        <f>_xlfn.CONCAT("Beste ",C267,". Je hebt een CLA balans van ",G267," CLA eyecons en een",CLA_Gegevens!$C$3," eyeventure balans van ",H267," eyecons. Je hebt €",J267," rente verdiend op een CLA investering van €",I267,". Dat brengt de totaalwaarde naar €",K267," te converteren. Dit is berekend als ",L267," ",CLA_Gegevens!$C$3," eyeventure eyecons te transfereren bij een waardering van €",CLA_Gegevens!$C$29,". Je nieuwe balans is daarmee ",N267, " ",CLA_Gegevens!$C$3," eyeventure eyecons")</f>
        <v>#N/A</v>
      </c>
    </row>
    <row r="268" spans="2:16" x14ac:dyDescent="0.55000000000000004">
      <c r="B268" s="4">
        <f>CLA_Accounts!$B266</f>
        <v>0</v>
      </c>
      <c r="C268" s="4" t="e">
        <f>VLOOKUP($B268,VENTURE_Accounts!B:K,9,FALSE)</f>
        <v>#N/A</v>
      </c>
      <c r="D268" s="4" t="e">
        <f>VLOOKUP(B268,CLA_Accounts!B:E,4,0)</f>
        <v>#N/A</v>
      </c>
      <c r="E268" s="4" t="e">
        <f>VLOOKUP($B268,VENTURE_Accounts!B:E,4,FALSE)</f>
        <v>#N/A</v>
      </c>
      <c r="F268" s="4" t="e">
        <f>VLOOKUP($B268,VENTURE_Accounts!B:E,2,FALSE)</f>
        <v>#N/A</v>
      </c>
      <c r="G268" s="4" t="e">
        <f>VLOOKUP(B268,CLA_Accounts!B:K,5,0)</f>
        <v>#N/A</v>
      </c>
      <c r="H268" s="28" t="e">
        <f>VLOOKUP($B268,VENTURE_Accounts!B:K,5,FALSE)</f>
        <v>#N/A</v>
      </c>
      <c r="I268" s="53">
        <f>VLOOKUP(B268,CLA_Berekeningen!B$6:X$191,5,FALSE)</f>
        <v>0</v>
      </c>
      <c r="J268" s="51">
        <f>VLOOKUP(B268,CLA_Berekeningen!B$6:X$191,20,FALSE)</f>
        <v>0</v>
      </c>
      <c r="K268" s="53">
        <f t="shared" si="12"/>
        <v>0</v>
      </c>
      <c r="L268" s="28" t="str">
        <f>VLOOKUP(B268,CLA_Berekeningen!B:X,23,0)</f>
        <v>0</v>
      </c>
      <c r="M268" s="4"/>
      <c r="N268" s="55" t="e">
        <f t="shared" si="13"/>
        <v>#N/A</v>
      </c>
      <c r="O268" s="55" t="e">
        <f t="shared" si="14"/>
        <v>#N/A</v>
      </c>
      <c r="P268" s="4" t="e">
        <f>_xlfn.CONCAT("Beste ",C268,". Je hebt een CLA balans van ",G268," CLA eyecons en een",CLA_Gegevens!$C$3," eyeventure balans van ",H268," eyecons. Je hebt €",J268," rente verdiend op een CLA investering van €",I268,". Dat brengt de totaalwaarde naar €",K268," te converteren. Dit is berekend als ",L268," ",CLA_Gegevens!$C$3," eyeventure eyecons te transfereren bij een waardering van €",CLA_Gegevens!$C$29,". Je nieuwe balans is daarmee ",N268, " ",CLA_Gegevens!$C$3," eyeventure eyecons")</f>
        <v>#N/A</v>
      </c>
    </row>
    <row r="269" spans="2:16" x14ac:dyDescent="0.55000000000000004">
      <c r="B269" s="4">
        <f>CLA_Accounts!$B267</f>
        <v>0</v>
      </c>
      <c r="C269" s="4" t="e">
        <f>VLOOKUP($B269,VENTURE_Accounts!B:K,9,FALSE)</f>
        <v>#N/A</v>
      </c>
      <c r="D269" s="4" t="e">
        <f>VLOOKUP(B269,CLA_Accounts!B:E,4,0)</f>
        <v>#N/A</v>
      </c>
      <c r="E269" s="4" t="e">
        <f>VLOOKUP($B269,VENTURE_Accounts!B:E,4,FALSE)</f>
        <v>#N/A</v>
      </c>
      <c r="F269" s="4" t="e">
        <f>VLOOKUP($B269,VENTURE_Accounts!B:E,2,FALSE)</f>
        <v>#N/A</v>
      </c>
      <c r="G269" s="4" t="e">
        <f>VLOOKUP(B269,CLA_Accounts!B:K,5,0)</f>
        <v>#N/A</v>
      </c>
      <c r="H269" s="28" t="e">
        <f>VLOOKUP($B269,VENTURE_Accounts!B:K,5,FALSE)</f>
        <v>#N/A</v>
      </c>
      <c r="I269" s="53">
        <f>VLOOKUP(B269,CLA_Berekeningen!B$6:X$191,5,FALSE)</f>
        <v>0</v>
      </c>
      <c r="J269" s="51">
        <f>VLOOKUP(B269,CLA_Berekeningen!B$6:X$191,20,FALSE)</f>
        <v>0</v>
      </c>
      <c r="K269" s="53">
        <f t="shared" si="12"/>
        <v>0</v>
      </c>
      <c r="L269" s="28" t="str">
        <f>VLOOKUP(B269,CLA_Berekeningen!B:X,23,0)</f>
        <v>0</v>
      </c>
      <c r="M269" s="4"/>
      <c r="N269" s="55" t="e">
        <f t="shared" si="13"/>
        <v>#N/A</v>
      </c>
      <c r="O269" s="55" t="e">
        <f t="shared" si="14"/>
        <v>#N/A</v>
      </c>
      <c r="P269" s="4" t="e">
        <f>_xlfn.CONCAT("Beste ",C269,". Je hebt een CLA balans van ",G269," CLA eyecons en een",CLA_Gegevens!$C$3," eyeventure balans van ",H269," eyecons. Je hebt €",J269," rente verdiend op een CLA investering van €",I269,". Dat brengt de totaalwaarde naar €",K269," te converteren. Dit is berekend als ",L269," ",CLA_Gegevens!$C$3," eyeventure eyecons te transfereren bij een waardering van €",CLA_Gegevens!$C$29,". Je nieuwe balans is daarmee ",N269, " ",CLA_Gegevens!$C$3," eyeventure eyecons")</f>
        <v>#N/A</v>
      </c>
    </row>
    <row r="270" spans="2:16" x14ac:dyDescent="0.55000000000000004">
      <c r="B270" s="4">
        <f>CLA_Accounts!$B268</f>
        <v>0</v>
      </c>
      <c r="C270" s="4" t="e">
        <f>VLOOKUP($B270,VENTURE_Accounts!B:K,9,FALSE)</f>
        <v>#N/A</v>
      </c>
      <c r="D270" s="4" t="e">
        <f>VLOOKUP(B270,CLA_Accounts!B:E,4,0)</f>
        <v>#N/A</v>
      </c>
      <c r="E270" s="4" t="e">
        <f>VLOOKUP($B270,VENTURE_Accounts!B:E,4,FALSE)</f>
        <v>#N/A</v>
      </c>
      <c r="F270" s="4" t="e">
        <f>VLOOKUP($B270,VENTURE_Accounts!B:E,2,FALSE)</f>
        <v>#N/A</v>
      </c>
      <c r="G270" s="4" t="e">
        <f>VLOOKUP(B270,CLA_Accounts!B:K,5,0)</f>
        <v>#N/A</v>
      </c>
      <c r="H270" s="28" t="e">
        <f>VLOOKUP($B270,VENTURE_Accounts!B:K,5,FALSE)</f>
        <v>#N/A</v>
      </c>
      <c r="I270" s="53">
        <f>VLOOKUP(B270,CLA_Berekeningen!B$6:X$191,5,FALSE)</f>
        <v>0</v>
      </c>
      <c r="J270" s="51">
        <f>VLOOKUP(B270,CLA_Berekeningen!B$6:X$191,20,FALSE)</f>
        <v>0</v>
      </c>
      <c r="K270" s="53">
        <f t="shared" si="12"/>
        <v>0</v>
      </c>
      <c r="L270" s="28" t="str">
        <f>VLOOKUP(B270,CLA_Berekeningen!B:X,23,0)</f>
        <v>0</v>
      </c>
      <c r="M270" s="4"/>
      <c r="N270" s="55" t="e">
        <f t="shared" si="13"/>
        <v>#N/A</v>
      </c>
      <c r="O270" s="55" t="e">
        <f t="shared" si="14"/>
        <v>#N/A</v>
      </c>
      <c r="P270" s="4" t="e">
        <f>_xlfn.CONCAT("Beste ",C270,". Je hebt een CLA balans van ",G270," CLA eyecons en een",CLA_Gegevens!$C$3," eyeventure balans van ",H270," eyecons. Je hebt €",J270," rente verdiend op een CLA investering van €",I270,". Dat brengt de totaalwaarde naar €",K270," te converteren. Dit is berekend als ",L270," ",CLA_Gegevens!$C$3," eyeventure eyecons te transfereren bij een waardering van €",CLA_Gegevens!$C$29,". Je nieuwe balans is daarmee ",N270, " ",CLA_Gegevens!$C$3," eyeventure eyecons")</f>
        <v>#N/A</v>
      </c>
    </row>
    <row r="271" spans="2:16" x14ac:dyDescent="0.55000000000000004">
      <c r="B271" s="4">
        <f>CLA_Accounts!$B269</f>
        <v>0</v>
      </c>
      <c r="C271" s="4" t="e">
        <f>VLOOKUP($B271,VENTURE_Accounts!B:K,9,FALSE)</f>
        <v>#N/A</v>
      </c>
      <c r="D271" s="4" t="e">
        <f>VLOOKUP(B271,CLA_Accounts!B:E,4,0)</f>
        <v>#N/A</v>
      </c>
      <c r="E271" s="4" t="e">
        <f>VLOOKUP($B271,VENTURE_Accounts!B:E,4,FALSE)</f>
        <v>#N/A</v>
      </c>
      <c r="F271" s="4" t="e">
        <f>VLOOKUP($B271,VENTURE_Accounts!B:E,2,FALSE)</f>
        <v>#N/A</v>
      </c>
      <c r="G271" s="4" t="e">
        <f>VLOOKUP(B271,CLA_Accounts!B:K,5,0)</f>
        <v>#N/A</v>
      </c>
      <c r="H271" s="28" t="e">
        <f>VLOOKUP($B271,VENTURE_Accounts!B:K,5,FALSE)</f>
        <v>#N/A</v>
      </c>
      <c r="I271" s="53">
        <f>VLOOKUP(B271,CLA_Berekeningen!B$6:X$191,5,FALSE)</f>
        <v>0</v>
      </c>
      <c r="J271" s="51">
        <f>VLOOKUP(B271,CLA_Berekeningen!B$6:X$191,20,FALSE)</f>
        <v>0</v>
      </c>
      <c r="K271" s="53">
        <f t="shared" si="12"/>
        <v>0</v>
      </c>
      <c r="L271" s="28" t="str">
        <f>VLOOKUP(B271,CLA_Berekeningen!B:X,23,0)</f>
        <v>0</v>
      </c>
      <c r="M271" s="4"/>
      <c r="N271" s="55" t="e">
        <f t="shared" si="13"/>
        <v>#N/A</v>
      </c>
      <c r="O271" s="55" t="e">
        <f t="shared" si="14"/>
        <v>#N/A</v>
      </c>
      <c r="P271" s="4" t="e">
        <f>_xlfn.CONCAT("Beste ",C271,". Je hebt een CLA balans van ",G271," CLA eyecons en een",CLA_Gegevens!$C$3," eyeventure balans van ",H271," eyecons. Je hebt €",J271," rente verdiend op een CLA investering van €",I271,". Dat brengt de totaalwaarde naar €",K271," te converteren. Dit is berekend als ",L271," ",CLA_Gegevens!$C$3," eyeventure eyecons te transfereren bij een waardering van €",CLA_Gegevens!$C$29,". Je nieuwe balans is daarmee ",N271, " ",CLA_Gegevens!$C$3," eyeventure eyecons")</f>
        <v>#N/A</v>
      </c>
    </row>
    <row r="272" spans="2:16" x14ac:dyDescent="0.55000000000000004">
      <c r="B272" s="4">
        <f>CLA_Accounts!$B270</f>
        <v>0</v>
      </c>
      <c r="C272" s="4" t="e">
        <f>VLOOKUP($B272,VENTURE_Accounts!B:K,9,FALSE)</f>
        <v>#N/A</v>
      </c>
      <c r="D272" s="4" t="e">
        <f>VLOOKUP(B272,CLA_Accounts!B:E,4,0)</f>
        <v>#N/A</v>
      </c>
      <c r="E272" s="4" t="e">
        <f>VLOOKUP($B272,VENTURE_Accounts!B:E,4,FALSE)</f>
        <v>#N/A</v>
      </c>
      <c r="F272" s="4" t="e">
        <f>VLOOKUP($B272,VENTURE_Accounts!B:E,2,FALSE)</f>
        <v>#N/A</v>
      </c>
      <c r="G272" s="4" t="e">
        <f>VLOOKUP(B272,CLA_Accounts!B:K,5,0)</f>
        <v>#N/A</v>
      </c>
      <c r="H272" s="28" t="e">
        <f>VLOOKUP($B272,VENTURE_Accounts!B:K,5,FALSE)</f>
        <v>#N/A</v>
      </c>
      <c r="I272" s="53">
        <f>VLOOKUP(B272,CLA_Berekeningen!B$6:X$191,5,FALSE)</f>
        <v>0</v>
      </c>
      <c r="J272" s="51">
        <f>VLOOKUP(B272,CLA_Berekeningen!B$6:X$191,20,FALSE)</f>
        <v>0</v>
      </c>
      <c r="K272" s="53">
        <f t="shared" si="12"/>
        <v>0</v>
      </c>
      <c r="L272" s="28" t="str">
        <f>VLOOKUP(B272,CLA_Berekeningen!B:X,23,0)</f>
        <v>0</v>
      </c>
      <c r="M272" s="4"/>
      <c r="N272" s="55" t="e">
        <f t="shared" si="13"/>
        <v>#N/A</v>
      </c>
      <c r="O272" s="55" t="e">
        <f t="shared" si="14"/>
        <v>#N/A</v>
      </c>
      <c r="P272" s="4" t="e">
        <f>_xlfn.CONCAT("Beste ",C272,". Je hebt een CLA balans van ",G272," CLA eyecons en een",CLA_Gegevens!$C$3," eyeventure balans van ",H272," eyecons. Je hebt €",J272," rente verdiend op een CLA investering van €",I272,". Dat brengt de totaalwaarde naar €",K272," te converteren. Dit is berekend als ",L272," ",CLA_Gegevens!$C$3," eyeventure eyecons te transfereren bij een waardering van €",CLA_Gegevens!$C$29,". Je nieuwe balans is daarmee ",N272, " ",CLA_Gegevens!$C$3," eyeventure eyecons")</f>
        <v>#N/A</v>
      </c>
    </row>
    <row r="273" spans="2:16" x14ac:dyDescent="0.55000000000000004">
      <c r="B273" s="4">
        <f>CLA_Accounts!$B271</f>
        <v>0</v>
      </c>
      <c r="C273" s="4" t="e">
        <f>VLOOKUP($B273,VENTURE_Accounts!B:K,9,FALSE)</f>
        <v>#N/A</v>
      </c>
      <c r="D273" s="4" t="e">
        <f>VLOOKUP(B273,CLA_Accounts!B:E,4,0)</f>
        <v>#N/A</v>
      </c>
      <c r="E273" s="4" t="e">
        <f>VLOOKUP($B273,VENTURE_Accounts!B:E,4,FALSE)</f>
        <v>#N/A</v>
      </c>
      <c r="F273" s="4" t="e">
        <f>VLOOKUP($B273,VENTURE_Accounts!B:E,2,FALSE)</f>
        <v>#N/A</v>
      </c>
      <c r="G273" s="4" t="e">
        <f>VLOOKUP(B273,CLA_Accounts!B:K,5,0)</f>
        <v>#N/A</v>
      </c>
      <c r="H273" s="28" t="e">
        <f>VLOOKUP($B273,VENTURE_Accounts!B:K,5,FALSE)</f>
        <v>#N/A</v>
      </c>
      <c r="I273" s="53">
        <f>VLOOKUP(B273,CLA_Berekeningen!B$6:X$191,5,FALSE)</f>
        <v>0</v>
      </c>
      <c r="J273" s="51">
        <f>VLOOKUP(B273,CLA_Berekeningen!B$6:X$191,20,FALSE)</f>
        <v>0</v>
      </c>
      <c r="K273" s="53">
        <f t="shared" si="12"/>
        <v>0</v>
      </c>
      <c r="L273" s="28" t="str">
        <f>VLOOKUP(B273,CLA_Berekeningen!B:X,23,0)</f>
        <v>0</v>
      </c>
      <c r="M273" s="4"/>
      <c r="N273" s="55" t="e">
        <f t="shared" si="13"/>
        <v>#N/A</v>
      </c>
      <c r="O273" s="55" t="e">
        <f t="shared" si="14"/>
        <v>#N/A</v>
      </c>
      <c r="P273" s="4" t="e">
        <f>_xlfn.CONCAT("Beste ",C273,". Je hebt een CLA balans van ",G273," CLA eyecons en een",CLA_Gegevens!$C$3," eyeventure balans van ",H273," eyecons. Je hebt €",J273," rente verdiend op een CLA investering van €",I273,". Dat brengt de totaalwaarde naar €",K273," te converteren. Dit is berekend als ",L273," ",CLA_Gegevens!$C$3," eyeventure eyecons te transfereren bij een waardering van €",CLA_Gegevens!$C$29,". Je nieuwe balans is daarmee ",N273, " ",CLA_Gegevens!$C$3," eyeventure eyecons")</f>
        <v>#N/A</v>
      </c>
    </row>
    <row r="274" spans="2:16" x14ac:dyDescent="0.55000000000000004">
      <c r="B274" s="4">
        <f>CLA_Accounts!$B272</f>
        <v>0</v>
      </c>
      <c r="C274" s="4" t="e">
        <f>VLOOKUP($B274,VENTURE_Accounts!B:K,9,FALSE)</f>
        <v>#N/A</v>
      </c>
      <c r="D274" s="4" t="e">
        <f>VLOOKUP(B274,CLA_Accounts!B:E,4,0)</f>
        <v>#N/A</v>
      </c>
      <c r="E274" s="4" t="e">
        <f>VLOOKUP($B274,VENTURE_Accounts!B:E,4,FALSE)</f>
        <v>#N/A</v>
      </c>
      <c r="F274" s="4" t="e">
        <f>VLOOKUP($B274,VENTURE_Accounts!B:E,2,FALSE)</f>
        <v>#N/A</v>
      </c>
      <c r="G274" s="4" t="e">
        <f>VLOOKUP(B274,CLA_Accounts!B:K,5,0)</f>
        <v>#N/A</v>
      </c>
      <c r="H274" s="28" t="e">
        <f>VLOOKUP($B274,VENTURE_Accounts!B:K,5,FALSE)</f>
        <v>#N/A</v>
      </c>
      <c r="I274" s="53">
        <f>VLOOKUP(B274,CLA_Berekeningen!B$6:X$191,5,FALSE)</f>
        <v>0</v>
      </c>
      <c r="J274" s="51">
        <f>VLOOKUP(B274,CLA_Berekeningen!B$6:X$191,20,FALSE)</f>
        <v>0</v>
      </c>
      <c r="K274" s="53">
        <f t="shared" si="12"/>
        <v>0</v>
      </c>
      <c r="L274" s="28" t="str">
        <f>VLOOKUP(B274,CLA_Berekeningen!B:X,23,0)</f>
        <v>0</v>
      </c>
      <c r="M274" s="4"/>
      <c r="N274" s="55" t="e">
        <f t="shared" si="13"/>
        <v>#N/A</v>
      </c>
      <c r="O274" s="55" t="e">
        <f t="shared" si="14"/>
        <v>#N/A</v>
      </c>
      <c r="P274" s="4" t="e">
        <f>_xlfn.CONCAT("Beste ",C274,". Je hebt een CLA balans van ",G274," CLA eyecons en een",CLA_Gegevens!$C$3," eyeventure balans van ",H274," eyecons. Je hebt €",J274," rente verdiend op een CLA investering van €",I274,". Dat brengt de totaalwaarde naar €",K274," te converteren. Dit is berekend als ",L274," ",CLA_Gegevens!$C$3," eyeventure eyecons te transfereren bij een waardering van €",CLA_Gegevens!$C$29,". Je nieuwe balans is daarmee ",N274, " ",CLA_Gegevens!$C$3," eyeventure eyecons")</f>
        <v>#N/A</v>
      </c>
    </row>
    <row r="275" spans="2:16" x14ac:dyDescent="0.55000000000000004">
      <c r="B275" s="4">
        <f>CLA_Accounts!$B273</f>
        <v>0</v>
      </c>
      <c r="C275" s="4" t="e">
        <f>VLOOKUP($B275,VENTURE_Accounts!B:K,9,FALSE)</f>
        <v>#N/A</v>
      </c>
      <c r="D275" s="4" t="e">
        <f>VLOOKUP(B275,CLA_Accounts!B:E,4,0)</f>
        <v>#N/A</v>
      </c>
      <c r="E275" s="4" t="e">
        <f>VLOOKUP($B275,VENTURE_Accounts!B:E,4,FALSE)</f>
        <v>#N/A</v>
      </c>
      <c r="F275" s="4" t="e">
        <f>VLOOKUP($B275,VENTURE_Accounts!B:E,2,FALSE)</f>
        <v>#N/A</v>
      </c>
      <c r="G275" s="4" t="e">
        <f>VLOOKUP(B275,CLA_Accounts!B:K,5,0)</f>
        <v>#N/A</v>
      </c>
      <c r="H275" s="28" t="e">
        <f>VLOOKUP($B275,VENTURE_Accounts!B:K,5,FALSE)</f>
        <v>#N/A</v>
      </c>
      <c r="I275" s="53">
        <f>VLOOKUP(B275,CLA_Berekeningen!B$6:X$191,5,FALSE)</f>
        <v>0</v>
      </c>
      <c r="J275" s="51">
        <f>VLOOKUP(B275,CLA_Berekeningen!B$6:X$191,20,FALSE)</f>
        <v>0</v>
      </c>
      <c r="K275" s="53">
        <f t="shared" si="12"/>
        <v>0</v>
      </c>
      <c r="L275" s="28" t="str">
        <f>VLOOKUP(B275,CLA_Berekeningen!B:X,23,0)</f>
        <v>0</v>
      </c>
      <c r="M275" s="4"/>
      <c r="N275" s="55" t="e">
        <f t="shared" si="13"/>
        <v>#N/A</v>
      </c>
      <c r="O275" s="55" t="e">
        <f t="shared" si="14"/>
        <v>#N/A</v>
      </c>
      <c r="P275" s="4" t="e">
        <f>_xlfn.CONCAT("Beste ",C275,". Je hebt een CLA balans van ",G275," CLA eyecons en een",CLA_Gegevens!$C$3," eyeventure balans van ",H275," eyecons. Je hebt €",J275," rente verdiend op een CLA investering van €",I275,". Dat brengt de totaalwaarde naar €",K275," te converteren. Dit is berekend als ",L275," ",CLA_Gegevens!$C$3," eyeventure eyecons te transfereren bij een waardering van €",CLA_Gegevens!$C$29,". Je nieuwe balans is daarmee ",N275, " ",CLA_Gegevens!$C$3," eyeventure eyecons")</f>
        <v>#N/A</v>
      </c>
    </row>
    <row r="276" spans="2:16" x14ac:dyDescent="0.55000000000000004">
      <c r="B276" s="4">
        <f>CLA_Accounts!$B274</f>
        <v>0</v>
      </c>
      <c r="C276" s="4" t="e">
        <f>VLOOKUP($B276,VENTURE_Accounts!B:K,9,FALSE)</f>
        <v>#N/A</v>
      </c>
      <c r="D276" s="4" t="e">
        <f>VLOOKUP(B276,CLA_Accounts!B:E,4,0)</f>
        <v>#N/A</v>
      </c>
      <c r="E276" s="4" t="e">
        <f>VLOOKUP($B276,VENTURE_Accounts!B:E,4,FALSE)</f>
        <v>#N/A</v>
      </c>
      <c r="F276" s="4" t="e">
        <f>VLOOKUP($B276,VENTURE_Accounts!B:E,2,FALSE)</f>
        <v>#N/A</v>
      </c>
      <c r="G276" s="4" t="e">
        <f>VLOOKUP(B276,CLA_Accounts!B:K,5,0)</f>
        <v>#N/A</v>
      </c>
      <c r="H276" s="28" t="e">
        <f>VLOOKUP($B276,VENTURE_Accounts!B:K,5,FALSE)</f>
        <v>#N/A</v>
      </c>
      <c r="I276" s="53">
        <f>VLOOKUP(B276,CLA_Berekeningen!B$6:X$191,5,FALSE)</f>
        <v>0</v>
      </c>
      <c r="J276" s="51">
        <f>VLOOKUP(B276,CLA_Berekeningen!B$6:X$191,20,FALSE)</f>
        <v>0</v>
      </c>
      <c r="K276" s="53">
        <f t="shared" si="12"/>
        <v>0</v>
      </c>
      <c r="L276" s="28" t="str">
        <f>VLOOKUP(B276,CLA_Berekeningen!B:X,23,0)</f>
        <v>0</v>
      </c>
      <c r="M276" s="4"/>
      <c r="N276" s="55" t="e">
        <f t="shared" si="13"/>
        <v>#N/A</v>
      </c>
      <c r="O276" s="55" t="e">
        <f t="shared" si="14"/>
        <v>#N/A</v>
      </c>
      <c r="P276" s="4" t="e">
        <f>_xlfn.CONCAT("Beste ",C276,". Je hebt een CLA balans van ",G276," CLA eyecons en een",CLA_Gegevens!$C$3," eyeventure balans van ",H276," eyecons. Je hebt €",J276," rente verdiend op een CLA investering van €",I276,". Dat brengt de totaalwaarde naar €",K276," te converteren. Dit is berekend als ",L276," ",CLA_Gegevens!$C$3," eyeventure eyecons te transfereren bij een waardering van €",CLA_Gegevens!$C$29,". Je nieuwe balans is daarmee ",N276, " ",CLA_Gegevens!$C$3," eyeventure eyecons")</f>
        <v>#N/A</v>
      </c>
    </row>
    <row r="277" spans="2:16" x14ac:dyDescent="0.55000000000000004">
      <c r="B277" s="4">
        <f>CLA_Accounts!$B275</f>
        <v>0</v>
      </c>
      <c r="C277" s="4" t="e">
        <f>VLOOKUP($B277,VENTURE_Accounts!B:K,9,FALSE)</f>
        <v>#N/A</v>
      </c>
      <c r="D277" s="4" t="e">
        <f>VLOOKUP(B277,CLA_Accounts!B:E,4,0)</f>
        <v>#N/A</v>
      </c>
      <c r="E277" s="4" t="e">
        <f>VLOOKUP($B277,VENTURE_Accounts!B:E,4,FALSE)</f>
        <v>#N/A</v>
      </c>
      <c r="F277" s="4" t="e">
        <f>VLOOKUP($B277,VENTURE_Accounts!B:E,2,FALSE)</f>
        <v>#N/A</v>
      </c>
      <c r="G277" s="4" t="e">
        <f>VLOOKUP(B277,CLA_Accounts!B:K,5,0)</f>
        <v>#N/A</v>
      </c>
      <c r="H277" s="28" t="e">
        <f>VLOOKUP($B277,VENTURE_Accounts!B:K,5,FALSE)</f>
        <v>#N/A</v>
      </c>
      <c r="I277" s="53">
        <f>VLOOKUP(B277,CLA_Berekeningen!B$6:X$191,5,FALSE)</f>
        <v>0</v>
      </c>
      <c r="J277" s="51">
        <f>VLOOKUP(B277,CLA_Berekeningen!B$6:X$191,20,FALSE)</f>
        <v>0</v>
      </c>
      <c r="K277" s="53">
        <f t="shared" si="12"/>
        <v>0</v>
      </c>
      <c r="L277" s="28" t="str">
        <f>VLOOKUP(B277,CLA_Berekeningen!B:X,23,0)</f>
        <v>0</v>
      </c>
      <c r="M277" s="4"/>
      <c r="N277" s="55" t="e">
        <f t="shared" si="13"/>
        <v>#N/A</v>
      </c>
      <c r="O277" s="55" t="e">
        <f t="shared" si="14"/>
        <v>#N/A</v>
      </c>
      <c r="P277" s="4" t="e">
        <f>_xlfn.CONCAT("Beste ",C277,". Je hebt een CLA balans van ",G277," CLA eyecons en een",CLA_Gegevens!$C$3," eyeventure balans van ",H277," eyecons. Je hebt €",J277," rente verdiend op een CLA investering van €",I277,". Dat brengt de totaalwaarde naar €",K277," te converteren. Dit is berekend als ",L277," ",CLA_Gegevens!$C$3," eyeventure eyecons te transfereren bij een waardering van €",CLA_Gegevens!$C$29,". Je nieuwe balans is daarmee ",N277, " ",CLA_Gegevens!$C$3," eyeventure eyecons")</f>
        <v>#N/A</v>
      </c>
    </row>
    <row r="278" spans="2:16" x14ac:dyDescent="0.55000000000000004">
      <c r="B278" s="4">
        <f>CLA_Accounts!$B276</f>
        <v>0</v>
      </c>
      <c r="C278" s="4" t="e">
        <f>VLOOKUP($B278,VENTURE_Accounts!B:K,9,FALSE)</f>
        <v>#N/A</v>
      </c>
      <c r="D278" s="4" t="e">
        <f>VLOOKUP(B278,CLA_Accounts!B:E,4,0)</f>
        <v>#N/A</v>
      </c>
      <c r="E278" s="4" t="e">
        <f>VLOOKUP($B278,VENTURE_Accounts!B:E,4,FALSE)</f>
        <v>#N/A</v>
      </c>
      <c r="F278" s="4" t="e">
        <f>VLOOKUP($B278,VENTURE_Accounts!B:E,2,FALSE)</f>
        <v>#N/A</v>
      </c>
      <c r="G278" s="4" t="e">
        <f>VLOOKUP(B278,CLA_Accounts!B:K,5,0)</f>
        <v>#N/A</v>
      </c>
      <c r="H278" s="28" t="e">
        <f>VLOOKUP($B278,VENTURE_Accounts!B:K,5,FALSE)</f>
        <v>#N/A</v>
      </c>
      <c r="I278" s="53">
        <f>VLOOKUP(B278,CLA_Berekeningen!B$6:X$191,5,FALSE)</f>
        <v>0</v>
      </c>
      <c r="J278" s="51">
        <f>VLOOKUP(B278,CLA_Berekeningen!B$6:X$191,20,FALSE)</f>
        <v>0</v>
      </c>
      <c r="K278" s="53">
        <f t="shared" si="12"/>
        <v>0</v>
      </c>
      <c r="L278" s="28" t="str">
        <f>VLOOKUP(B278,CLA_Berekeningen!B:X,23,0)</f>
        <v>0</v>
      </c>
      <c r="M278" s="4"/>
      <c r="N278" s="55" t="e">
        <f t="shared" si="13"/>
        <v>#N/A</v>
      </c>
      <c r="O278" s="55" t="e">
        <f t="shared" si="14"/>
        <v>#N/A</v>
      </c>
      <c r="P278" s="4" t="e">
        <f>_xlfn.CONCAT("Beste ",C278,". Je hebt een CLA balans van ",G278," CLA eyecons en een",CLA_Gegevens!$C$3," eyeventure balans van ",H278," eyecons. Je hebt €",J278," rente verdiend op een CLA investering van €",I278,". Dat brengt de totaalwaarde naar €",K278," te converteren. Dit is berekend als ",L278," ",CLA_Gegevens!$C$3," eyeventure eyecons te transfereren bij een waardering van €",CLA_Gegevens!$C$29,". Je nieuwe balans is daarmee ",N278, " ",CLA_Gegevens!$C$3," eyeventure eyecons")</f>
        <v>#N/A</v>
      </c>
    </row>
    <row r="279" spans="2:16" x14ac:dyDescent="0.55000000000000004">
      <c r="B279" s="4">
        <f>CLA_Accounts!$B277</f>
        <v>0</v>
      </c>
      <c r="C279" s="4" t="e">
        <f>VLOOKUP($B279,VENTURE_Accounts!B:K,9,FALSE)</f>
        <v>#N/A</v>
      </c>
      <c r="D279" s="4" t="e">
        <f>VLOOKUP(B279,CLA_Accounts!B:E,4,0)</f>
        <v>#N/A</v>
      </c>
      <c r="E279" s="4" t="e">
        <f>VLOOKUP($B279,VENTURE_Accounts!B:E,4,FALSE)</f>
        <v>#N/A</v>
      </c>
      <c r="F279" s="4" t="e">
        <f>VLOOKUP($B279,VENTURE_Accounts!B:E,2,FALSE)</f>
        <v>#N/A</v>
      </c>
      <c r="G279" s="4" t="e">
        <f>VLOOKUP(B279,CLA_Accounts!B:K,5,0)</f>
        <v>#N/A</v>
      </c>
      <c r="H279" s="28" t="e">
        <f>VLOOKUP($B279,VENTURE_Accounts!B:K,5,FALSE)</f>
        <v>#N/A</v>
      </c>
      <c r="I279" s="53">
        <f>VLOOKUP(B279,CLA_Berekeningen!B$6:X$191,5,FALSE)</f>
        <v>0</v>
      </c>
      <c r="J279" s="51">
        <f>VLOOKUP(B279,CLA_Berekeningen!B$6:X$191,20,FALSE)</f>
        <v>0</v>
      </c>
      <c r="K279" s="53">
        <f t="shared" si="12"/>
        <v>0</v>
      </c>
      <c r="L279" s="28" t="str">
        <f>VLOOKUP(B279,CLA_Berekeningen!B:X,23,0)</f>
        <v>0</v>
      </c>
      <c r="M279" s="4"/>
      <c r="N279" s="55" t="e">
        <f t="shared" si="13"/>
        <v>#N/A</v>
      </c>
      <c r="O279" s="55" t="e">
        <f t="shared" si="14"/>
        <v>#N/A</v>
      </c>
      <c r="P279" s="4" t="e">
        <f>_xlfn.CONCAT("Beste ",C279,". Je hebt een CLA balans van ",G279," CLA eyecons en een",CLA_Gegevens!$C$3," eyeventure balans van ",H279," eyecons. Je hebt €",J279," rente verdiend op een CLA investering van €",I279,". Dat brengt de totaalwaarde naar €",K279," te converteren. Dit is berekend als ",L279," ",CLA_Gegevens!$C$3," eyeventure eyecons te transfereren bij een waardering van €",CLA_Gegevens!$C$29,". Je nieuwe balans is daarmee ",N279, " ",CLA_Gegevens!$C$3," eyeventure eyecons")</f>
        <v>#N/A</v>
      </c>
    </row>
    <row r="280" spans="2:16" x14ac:dyDescent="0.55000000000000004">
      <c r="B280" s="4">
        <f>CLA_Accounts!$B278</f>
        <v>0</v>
      </c>
      <c r="C280" s="4" t="e">
        <f>VLOOKUP($B280,VENTURE_Accounts!B:K,9,FALSE)</f>
        <v>#N/A</v>
      </c>
      <c r="D280" s="4" t="e">
        <f>VLOOKUP(B280,CLA_Accounts!B:E,4,0)</f>
        <v>#N/A</v>
      </c>
      <c r="E280" s="4" t="e">
        <f>VLOOKUP($B280,VENTURE_Accounts!B:E,4,FALSE)</f>
        <v>#N/A</v>
      </c>
      <c r="F280" s="4" t="e">
        <f>VLOOKUP($B280,VENTURE_Accounts!B:E,2,FALSE)</f>
        <v>#N/A</v>
      </c>
      <c r="G280" s="4" t="e">
        <f>VLOOKUP(B280,CLA_Accounts!B:K,5,0)</f>
        <v>#N/A</v>
      </c>
      <c r="H280" s="28" t="e">
        <f>VLOOKUP($B280,VENTURE_Accounts!B:K,5,FALSE)</f>
        <v>#N/A</v>
      </c>
      <c r="I280" s="53">
        <f>VLOOKUP(B280,CLA_Berekeningen!B$6:X$191,5,FALSE)</f>
        <v>0</v>
      </c>
      <c r="J280" s="51">
        <f>VLOOKUP(B280,CLA_Berekeningen!B$6:X$191,20,FALSE)</f>
        <v>0</v>
      </c>
      <c r="K280" s="53">
        <f t="shared" si="12"/>
        <v>0</v>
      </c>
      <c r="L280" s="28" t="str">
        <f>VLOOKUP(B280,CLA_Berekeningen!B:X,23,0)</f>
        <v>0</v>
      </c>
      <c r="M280" s="4"/>
      <c r="N280" s="55" t="e">
        <f t="shared" si="13"/>
        <v>#N/A</v>
      </c>
      <c r="O280" s="55" t="e">
        <f t="shared" si="14"/>
        <v>#N/A</v>
      </c>
      <c r="P280" s="4" t="e">
        <f>_xlfn.CONCAT("Beste ",C280,". Je hebt een CLA balans van ",G280," CLA eyecons en een",CLA_Gegevens!$C$3," eyeventure balans van ",H280," eyecons. Je hebt €",J280," rente verdiend op een CLA investering van €",I280,". Dat brengt de totaalwaarde naar €",K280," te converteren. Dit is berekend als ",L280," ",CLA_Gegevens!$C$3," eyeventure eyecons te transfereren bij een waardering van €",CLA_Gegevens!$C$29,". Je nieuwe balans is daarmee ",N280, " ",CLA_Gegevens!$C$3," eyeventure eyecons")</f>
        <v>#N/A</v>
      </c>
    </row>
    <row r="281" spans="2:16" x14ac:dyDescent="0.55000000000000004">
      <c r="B281" s="4">
        <f>CLA_Accounts!$B279</f>
        <v>0</v>
      </c>
      <c r="C281" s="4" t="e">
        <f>VLOOKUP($B281,VENTURE_Accounts!B:K,9,FALSE)</f>
        <v>#N/A</v>
      </c>
      <c r="D281" s="4" t="e">
        <f>VLOOKUP(B281,CLA_Accounts!B:E,4,0)</f>
        <v>#N/A</v>
      </c>
      <c r="E281" s="4" t="e">
        <f>VLOOKUP($B281,VENTURE_Accounts!B:E,4,FALSE)</f>
        <v>#N/A</v>
      </c>
      <c r="F281" s="4" t="e">
        <f>VLOOKUP($B281,VENTURE_Accounts!B:E,2,FALSE)</f>
        <v>#N/A</v>
      </c>
      <c r="G281" s="4" t="e">
        <f>VLOOKUP(B281,CLA_Accounts!B:K,5,0)</f>
        <v>#N/A</v>
      </c>
      <c r="H281" s="28" t="e">
        <f>VLOOKUP($B281,VENTURE_Accounts!B:K,5,FALSE)</f>
        <v>#N/A</v>
      </c>
      <c r="I281" s="53">
        <f>VLOOKUP(B281,CLA_Berekeningen!B$6:X$191,5,FALSE)</f>
        <v>0</v>
      </c>
      <c r="J281" s="51">
        <f>VLOOKUP(B281,CLA_Berekeningen!B$6:X$191,20,FALSE)</f>
        <v>0</v>
      </c>
      <c r="K281" s="53">
        <f t="shared" si="12"/>
        <v>0</v>
      </c>
      <c r="L281" s="28" t="str">
        <f>VLOOKUP(B281,CLA_Berekeningen!B:X,23,0)</f>
        <v>0</v>
      </c>
      <c r="M281" s="4"/>
      <c r="N281" s="55" t="e">
        <f t="shared" si="13"/>
        <v>#N/A</v>
      </c>
      <c r="O281" s="55" t="e">
        <f t="shared" si="14"/>
        <v>#N/A</v>
      </c>
      <c r="P281" s="4" t="e">
        <f>_xlfn.CONCAT("Beste ",C281,". Je hebt een CLA balans van ",G281," CLA eyecons en een",CLA_Gegevens!$C$3," eyeventure balans van ",H281," eyecons. Je hebt €",J281," rente verdiend op een CLA investering van €",I281,". Dat brengt de totaalwaarde naar €",K281," te converteren. Dit is berekend als ",L281," ",CLA_Gegevens!$C$3," eyeventure eyecons te transfereren bij een waardering van €",CLA_Gegevens!$C$29,". Je nieuwe balans is daarmee ",N281, " ",CLA_Gegevens!$C$3," eyeventure eyecons")</f>
        <v>#N/A</v>
      </c>
    </row>
    <row r="282" spans="2:16" x14ac:dyDescent="0.55000000000000004">
      <c r="B282" s="4">
        <f>CLA_Accounts!$B280</f>
        <v>0</v>
      </c>
      <c r="C282" s="4" t="e">
        <f>VLOOKUP($B282,VENTURE_Accounts!B:K,9,FALSE)</f>
        <v>#N/A</v>
      </c>
      <c r="D282" s="4" t="e">
        <f>VLOOKUP(B282,CLA_Accounts!B:E,4,0)</f>
        <v>#N/A</v>
      </c>
      <c r="E282" s="4" t="e">
        <f>VLOOKUP($B282,VENTURE_Accounts!B:E,4,FALSE)</f>
        <v>#N/A</v>
      </c>
      <c r="F282" s="4" t="e">
        <f>VLOOKUP($B282,VENTURE_Accounts!B:E,2,FALSE)</f>
        <v>#N/A</v>
      </c>
      <c r="G282" s="4" t="e">
        <f>VLOOKUP(B282,CLA_Accounts!B:K,5,0)</f>
        <v>#N/A</v>
      </c>
      <c r="H282" s="28" t="e">
        <f>VLOOKUP($B282,VENTURE_Accounts!B:K,5,FALSE)</f>
        <v>#N/A</v>
      </c>
      <c r="I282" s="53">
        <f>VLOOKUP(B282,CLA_Berekeningen!B$6:X$191,5,FALSE)</f>
        <v>0</v>
      </c>
      <c r="J282" s="51">
        <f>VLOOKUP(B282,CLA_Berekeningen!B$6:X$191,20,FALSE)</f>
        <v>0</v>
      </c>
      <c r="K282" s="53">
        <f t="shared" si="12"/>
        <v>0</v>
      </c>
      <c r="L282" s="28" t="str">
        <f>VLOOKUP(B282,CLA_Berekeningen!B:X,23,0)</f>
        <v>0</v>
      </c>
      <c r="M282" s="4"/>
      <c r="N282" s="55" t="e">
        <f t="shared" si="13"/>
        <v>#N/A</v>
      </c>
      <c r="O282" s="55" t="e">
        <f t="shared" si="14"/>
        <v>#N/A</v>
      </c>
      <c r="P282" s="4" t="e">
        <f>_xlfn.CONCAT("Beste ",C282,". Je hebt een CLA balans van ",G282," CLA eyecons en een",CLA_Gegevens!$C$3," eyeventure balans van ",H282," eyecons. Je hebt €",J282," rente verdiend op een CLA investering van €",I282,". Dat brengt de totaalwaarde naar €",K282," te converteren. Dit is berekend als ",L282," ",CLA_Gegevens!$C$3," eyeventure eyecons te transfereren bij een waardering van €",CLA_Gegevens!$C$29,". Je nieuwe balans is daarmee ",N282, " ",CLA_Gegevens!$C$3," eyeventure eyecons")</f>
        <v>#N/A</v>
      </c>
    </row>
    <row r="283" spans="2:16" x14ac:dyDescent="0.55000000000000004">
      <c r="B283" s="4">
        <f>CLA_Accounts!$B281</f>
        <v>0</v>
      </c>
      <c r="C283" s="4" t="e">
        <f>VLOOKUP($B283,VENTURE_Accounts!B:K,9,FALSE)</f>
        <v>#N/A</v>
      </c>
      <c r="D283" s="4" t="e">
        <f>VLOOKUP(B283,CLA_Accounts!B:E,4,0)</f>
        <v>#N/A</v>
      </c>
      <c r="E283" s="4" t="e">
        <f>VLOOKUP($B283,VENTURE_Accounts!B:E,4,FALSE)</f>
        <v>#N/A</v>
      </c>
      <c r="F283" s="4" t="e">
        <f>VLOOKUP($B283,VENTURE_Accounts!B:E,2,FALSE)</f>
        <v>#N/A</v>
      </c>
      <c r="G283" s="4" t="e">
        <f>VLOOKUP(B283,CLA_Accounts!B:K,5,0)</f>
        <v>#N/A</v>
      </c>
      <c r="H283" s="28" t="e">
        <f>VLOOKUP($B283,VENTURE_Accounts!B:K,5,FALSE)</f>
        <v>#N/A</v>
      </c>
      <c r="I283" s="53">
        <f>VLOOKUP(B283,CLA_Berekeningen!B$6:X$191,5,FALSE)</f>
        <v>0</v>
      </c>
      <c r="J283" s="51">
        <f>VLOOKUP(B283,CLA_Berekeningen!B$6:X$191,20,FALSE)</f>
        <v>0</v>
      </c>
      <c r="K283" s="53">
        <f t="shared" si="12"/>
        <v>0</v>
      </c>
      <c r="L283" s="28" t="str">
        <f>VLOOKUP(B283,CLA_Berekeningen!B:X,23,0)</f>
        <v>0</v>
      </c>
      <c r="M283" s="4"/>
      <c r="N283" s="55" t="e">
        <f t="shared" si="13"/>
        <v>#N/A</v>
      </c>
      <c r="O283" s="55" t="e">
        <f t="shared" si="14"/>
        <v>#N/A</v>
      </c>
      <c r="P283" s="4" t="e">
        <f>_xlfn.CONCAT("Beste ",C283,". Je hebt een CLA balans van ",G283," CLA eyecons en een",CLA_Gegevens!$C$3," eyeventure balans van ",H283," eyecons. Je hebt €",J283," rente verdiend op een CLA investering van €",I283,". Dat brengt de totaalwaarde naar €",K283," te converteren. Dit is berekend als ",L283," ",CLA_Gegevens!$C$3," eyeventure eyecons te transfereren bij een waardering van €",CLA_Gegevens!$C$29,". Je nieuwe balans is daarmee ",N283, " ",CLA_Gegevens!$C$3," eyeventure eyecons")</f>
        <v>#N/A</v>
      </c>
    </row>
    <row r="284" spans="2:16" x14ac:dyDescent="0.55000000000000004">
      <c r="B284" s="4">
        <f>CLA_Accounts!$B282</f>
        <v>0</v>
      </c>
      <c r="C284" s="4" t="e">
        <f>VLOOKUP($B284,VENTURE_Accounts!B:K,9,FALSE)</f>
        <v>#N/A</v>
      </c>
      <c r="D284" s="4" t="e">
        <f>VLOOKUP(B284,CLA_Accounts!B:E,4,0)</f>
        <v>#N/A</v>
      </c>
      <c r="E284" s="4" t="e">
        <f>VLOOKUP($B284,VENTURE_Accounts!B:E,4,FALSE)</f>
        <v>#N/A</v>
      </c>
      <c r="F284" s="4" t="e">
        <f>VLOOKUP($B284,VENTURE_Accounts!B:E,2,FALSE)</f>
        <v>#N/A</v>
      </c>
      <c r="G284" s="4" t="e">
        <f>VLOOKUP(B284,CLA_Accounts!B:K,5,0)</f>
        <v>#N/A</v>
      </c>
      <c r="H284" s="28" t="e">
        <f>VLOOKUP($B284,VENTURE_Accounts!B:K,5,FALSE)</f>
        <v>#N/A</v>
      </c>
      <c r="I284" s="53">
        <f>VLOOKUP(B284,CLA_Berekeningen!B$6:X$191,5,FALSE)</f>
        <v>0</v>
      </c>
      <c r="J284" s="51">
        <f>VLOOKUP(B284,CLA_Berekeningen!B$6:X$191,20,FALSE)</f>
        <v>0</v>
      </c>
      <c r="K284" s="53">
        <f t="shared" si="12"/>
        <v>0</v>
      </c>
      <c r="L284" s="28" t="str">
        <f>VLOOKUP(B284,CLA_Berekeningen!B:X,23,0)</f>
        <v>0</v>
      </c>
      <c r="M284" s="4"/>
      <c r="N284" s="55" t="e">
        <f t="shared" si="13"/>
        <v>#N/A</v>
      </c>
      <c r="O284" s="55" t="e">
        <f t="shared" si="14"/>
        <v>#N/A</v>
      </c>
      <c r="P284" s="4" t="e">
        <f>_xlfn.CONCAT("Beste ",C284,". Je hebt een CLA balans van ",G284," CLA eyecons en een",CLA_Gegevens!$C$3," eyeventure balans van ",H284," eyecons. Je hebt €",J284," rente verdiend op een CLA investering van €",I284,". Dat brengt de totaalwaarde naar €",K284," te converteren. Dit is berekend als ",L284," ",CLA_Gegevens!$C$3," eyeventure eyecons te transfereren bij een waardering van €",CLA_Gegevens!$C$29,". Je nieuwe balans is daarmee ",N284, " ",CLA_Gegevens!$C$3," eyeventure eyecons")</f>
        <v>#N/A</v>
      </c>
    </row>
    <row r="285" spans="2:16" x14ac:dyDescent="0.55000000000000004">
      <c r="B285" s="4">
        <f>CLA_Accounts!$B283</f>
        <v>0</v>
      </c>
      <c r="C285" s="4" t="e">
        <f>VLOOKUP($B285,VENTURE_Accounts!B:K,9,FALSE)</f>
        <v>#N/A</v>
      </c>
      <c r="D285" s="4" t="e">
        <f>VLOOKUP(B285,CLA_Accounts!B:E,4,0)</f>
        <v>#N/A</v>
      </c>
      <c r="E285" s="4" t="e">
        <f>VLOOKUP($B285,VENTURE_Accounts!B:E,4,FALSE)</f>
        <v>#N/A</v>
      </c>
      <c r="F285" s="4" t="e">
        <f>VLOOKUP($B285,VENTURE_Accounts!B:E,2,FALSE)</f>
        <v>#N/A</v>
      </c>
      <c r="G285" s="4" t="e">
        <f>VLOOKUP(B285,CLA_Accounts!B:K,5,0)</f>
        <v>#N/A</v>
      </c>
      <c r="H285" s="28" t="e">
        <f>VLOOKUP($B285,VENTURE_Accounts!B:K,5,FALSE)</f>
        <v>#N/A</v>
      </c>
      <c r="I285" s="53">
        <f>VLOOKUP(B285,CLA_Berekeningen!B$6:X$191,5,FALSE)</f>
        <v>0</v>
      </c>
      <c r="J285" s="51">
        <f>VLOOKUP(B285,CLA_Berekeningen!B$6:X$191,20,FALSE)</f>
        <v>0</v>
      </c>
      <c r="K285" s="53">
        <f t="shared" si="12"/>
        <v>0</v>
      </c>
      <c r="L285" s="28" t="str">
        <f>VLOOKUP(B285,CLA_Berekeningen!B:X,23,0)</f>
        <v>0</v>
      </c>
      <c r="M285" s="4"/>
      <c r="N285" s="55" t="e">
        <f t="shared" si="13"/>
        <v>#N/A</v>
      </c>
      <c r="O285" s="55" t="e">
        <f t="shared" si="14"/>
        <v>#N/A</v>
      </c>
      <c r="P285" s="4" t="e">
        <f>_xlfn.CONCAT("Beste ",C285,". Je hebt een CLA balans van ",G285," CLA eyecons en een",CLA_Gegevens!$C$3," eyeventure balans van ",H285," eyecons. Je hebt €",J285," rente verdiend op een CLA investering van €",I285,". Dat brengt de totaalwaarde naar €",K285," te converteren. Dit is berekend als ",L285," ",CLA_Gegevens!$C$3," eyeventure eyecons te transfereren bij een waardering van €",CLA_Gegevens!$C$29,". Je nieuwe balans is daarmee ",N285, " ",CLA_Gegevens!$C$3," eyeventure eyecons")</f>
        <v>#N/A</v>
      </c>
    </row>
    <row r="286" spans="2:16" x14ac:dyDescent="0.55000000000000004">
      <c r="B286" s="4">
        <f>CLA_Accounts!$B284</f>
        <v>0</v>
      </c>
      <c r="C286" s="4" t="e">
        <f>VLOOKUP($B286,VENTURE_Accounts!B:K,9,FALSE)</f>
        <v>#N/A</v>
      </c>
      <c r="D286" s="4" t="e">
        <f>VLOOKUP(B286,CLA_Accounts!B:E,4,0)</f>
        <v>#N/A</v>
      </c>
      <c r="E286" s="4" t="e">
        <f>VLOOKUP($B286,VENTURE_Accounts!B:E,4,FALSE)</f>
        <v>#N/A</v>
      </c>
      <c r="F286" s="4" t="e">
        <f>VLOOKUP($B286,VENTURE_Accounts!B:E,2,FALSE)</f>
        <v>#N/A</v>
      </c>
      <c r="G286" s="4" t="e">
        <f>VLOOKUP(B286,CLA_Accounts!B:K,5,0)</f>
        <v>#N/A</v>
      </c>
      <c r="H286" s="28" t="e">
        <f>VLOOKUP($B286,VENTURE_Accounts!B:K,5,FALSE)</f>
        <v>#N/A</v>
      </c>
      <c r="I286" s="53">
        <f>VLOOKUP(B286,CLA_Berekeningen!B$6:X$191,5,FALSE)</f>
        <v>0</v>
      </c>
      <c r="J286" s="51">
        <f>VLOOKUP(B286,CLA_Berekeningen!B$6:X$191,20,FALSE)</f>
        <v>0</v>
      </c>
      <c r="K286" s="53">
        <f t="shared" si="12"/>
        <v>0</v>
      </c>
      <c r="L286" s="28" t="str">
        <f>VLOOKUP(B286,CLA_Berekeningen!B:X,23,0)</f>
        <v>0</v>
      </c>
      <c r="M286" s="4"/>
      <c r="N286" s="55" t="e">
        <f t="shared" si="13"/>
        <v>#N/A</v>
      </c>
      <c r="O286" s="55" t="e">
        <f t="shared" si="14"/>
        <v>#N/A</v>
      </c>
      <c r="P286" s="4" t="e">
        <f>_xlfn.CONCAT("Beste ",C286,". Je hebt een CLA balans van ",G286," CLA eyecons en een",CLA_Gegevens!$C$3," eyeventure balans van ",H286," eyecons. Je hebt €",J286," rente verdiend op een CLA investering van €",I286,". Dat brengt de totaalwaarde naar €",K286," te converteren. Dit is berekend als ",L286," ",CLA_Gegevens!$C$3," eyeventure eyecons te transfereren bij een waardering van €",CLA_Gegevens!$C$29,". Je nieuwe balans is daarmee ",N286, " ",CLA_Gegevens!$C$3," eyeventure eyecons")</f>
        <v>#N/A</v>
      </c>
    </row>
    <row r="287" spans="2:16" x14ac:dyDescent="0.55000000000000004">
      <c r="B287" s="4">
        <f>CLA_Accounts!$B285</f>
        <v>0</v>
      </c>
      <c r="C287" s="4" t="e">
        <f>VLOOKUP($B287,VENTURE_Accounts!B:K,9,FALSE)</f>
        <v>#N/A</v>
      </c>
      <c r="D287" s="4" t="e">
        <f>VLOOKUP(B287,CLA_Accounts!B:E,4,0)</f>
        <v>#N/A</v>
      </c>
      <c r="E287" s="4" t="e">
        <f>VLOOKUP($B287,VENTURE_Accounts!B:E,4,FALSE)</f>
        <v>#N/A</v>
      </c>
      <c r="F287" s="4" t="e">
        <f>VLOOKUP($B287,VENTURE_Accounts!B:E,2,FALSE)</f>
        <v>#N/A</v>
      </c>
      <c r="G287" s="4" t="e">
        <f>VLOOKUP(B287,CLA_Accounts!B:K,5,0)</f>
        <v>#N/A</v>
      </c>
      <c r="H287" s="28" t="e">
        <f>VLOOKUP($B287,VENTURE_Accounts!B:K,5,FALSE)</f>
        <v>#N/A</v>
      </c>
      <c r="I287" s="53">
        <f>VLOOKUP(B287,CLA_Berekeningen!B$6:X$191,5,FALSE)</f>
        <v>0</v>
      </c>
      <c r="J287" s="51">
        <f>VLOOKUP(B287,CLA_Berekeningen!B$6:X$191,20,FALSE)</f>
        <v>0</v>
      </c>
      <c r="K287" s="53">
        <f t="shared" si="12"/>
        <v>0</v>
      </c>
      <c r="L287" s="28" t="str">
        <f>VLOOKUP(B287,CLA_Berekeningen!B:X,23,0)</f>
        <v>0</v>
      </c>
      <c r="M287" s="4"/>
      <c r="N287" s="55" t="e">
        <f t="shared" si="13"/>
        <v>#N/A</v>
      </c>
      <c r="O287" s="55" t="e">
        <f t="shared" si="14"/>
        <v>#N/A</v>
      </c>
      <c r="P287" s="4" t="e">
        <f>_xlfn.CONCAT("Beste ",C287,". Je hebt een CLA balans van ",G287," CLA eyecons en een",CLA_Gegevens!$C$3," eyeventure balans van ",H287," eyecons. Je hebt €",J287," rente verdiend op een CLA investering van €",I287,". Dat brengt de totaalwaarde naar €",K287," te converteren. Dit is berekend als ",L287," ",CLA_Gegevens!$C$3," eyeventure eyecons te transfereren bij een waardering van €",CLA_Gegevens!$C$29,". Je nieuwe balans is daarmee ",N287, " ",CLA_Gegevens!$C$3," eyeventure eyecons")</f>
        <v>#N/A</v>
      </c>
    </row>
    <row r="288" spans="2:16" x14ac:dyDescent="0.55000000000000004">
      <c r="B288" s="4">
        <f>CLA_Accounts!$B286</f>
        <v>0</v>
      </c>
      <c r="C288" s="4" t="e">
        <f>VLOOKUP($B288,VENTURE_Accounts!B:K,9,FALSE)</f>
        <v>#N/A</v>
      </c>
      <c r="D288" s="4" t="e">
        <f>VLOOKUP(B288,CLA_Accounts!B:E,4,0)</f>
        <v>#N/A</v>
      </c>
      <c r="E288" s="4" t="e">
        <f>VLOOKUP($B288,VENTURE_Accounts!B:E,4,FALSE)</f>
        <v>#N/A</v>
      </c>
      <c r="F288" s="4" t="e">
        <f>VLOOKUP($B288,VENTURE_Accounts!B:E,2,FALSE)</f>
        <v>#N/A</v>
      </c>
      <c r="G288" s="4" t="e">
        <f>VLOOKUP(B288,CLA_Accounts!B:K,5,0)</f>
        <v>#N/A</v>
      </c>
      <c r="H288" s="28" t="e">
        <f>VLOOKUP($B288,VENTURE_Accounts!B:K,5,FALSE)</f>
        <v>#N/A</v>
      </c>
      <c r="I288" s="53">
        <f>VLOOKUP(B288,CLA_Berekeningen!B$6:X$191,5,FALSE)</f>
        <v>0</v>
      </c>
      <c r="J288" s="51">
        <f>VLOOKUP(B288,CLA_Berekeningen!B$6:X$191,20,FALSE)</f>
        <v>0</v>
      </c>
      <c r="K288" s="53">
        <f t="shared" si="12"/>
        <v>0</v>
      </c>
      <c r="L288" s="28" t="str">
        <f>VLOOKUP(B288,CLA_Berekeningen!B:X,23,0)</f>
        <v>0</v>
      </c>
      <c r="M288" s="4"/>
      <c r="N288" s="55" t="e">
        <f t="shared" si="13"/>
        <v>#N/A</v>
      </c>
      <c r="O288" s="55" t="e">
        <f t="shared" si="14"/>
        <v>#N/A</v>
      </c>
      <c r="P288" s="4" t="e">
        <f>_xlfn.CONCAT("Beste ",C288,". Je hebt een CLA balans van ",G288," CLA eyecons en een",CLA_Gegevens!$C$3," eyeventure balans van ",H288," eyecons. Je hebt €",J288," rente verdiend op een CLA investering van €",I288,". Dat brengt de totaalwaarde naar €",K288," te converteren. Dit is berekend als ",L288," ",CLA_Gegevens!$C$3," eyeventure eyecons te transfereren bij een waardering van €",CLA_Gegevens!$C$29,". Je nieuwe balans is daarmee ",N288, " ",CLA_Gegevens!$C$3," eyeventure eyecons")</f>
        <v>#N/A</v>
      </c>
    </row>
    <row r="289" spans="2:16" x14ac:dyDescent="0.55000000000000004">
      <c r="B289" s="4">
        <f>CLA_Accounts!$B287</f>
        <v>0</v>
      </c>
      <c r="C289" s="4" t="e">
        <f>VLOOKUP($B289,VENTURE_Accounts!B:K,9,FALSE)</f>
        <v>#N/A</v>
      </c>
      <c r="D289" s="4" t="e">
        <f>VLOOKUP(B289,CLA_Accounts!B:E,4,0)</f>
        <v>#N/A</v>
      </c>
      <c r="E289" s="4" t="e">
        <f>VLOOKUP($B289,VENTURE_Accounts!B:E,4,FALSE)</f>
        <v>#N/A</v>
      </c>
      <c r="F289" s="4" t="e">
        <f>VLOOKUP($B289,VENTURE_Accounts!B:E,2,FALSE)</f>
        <v>#N/A</v>
      </c>
      <c r="G289" s="4" t="e">
        <f>VLOOKUP(B289,CLA_Accounts!B:K,5,0)</f>
        <v>#N/A</v>
      </c>
      <c r="H289" s="28" t="e">
        <f>VLOOKUP($B289,VENTURE_Accounts!B:K,5,FALSE)</f>
        <v>#N/A</v>
      </c>
      <c r="I289" s="53">
        <f>VLOOKUP(B289,CLA_Berekeningen!B$6:X$191,5,FALSE)</f>
        <v>0</v>
      </c>
      <c r="J289" s="51">
        <f>VLOOKUP(B289,CLA_Berekeningen!B$6:X$191,20,FALSE)</f>
        <v>0</v>
      </c>
      <c r="K289" s="53">
        <f t="shared" si="12"/>
        <v>0</v>
      </c>
      <c r="L289" s="28" t="str">
        <f>VLOOKUP(B289,CLA_Berekeningen!B:X,23,0)</f>
        <v>0</v>
      </c>
      <c r="M289" s="4"/>
      <c r="N289" s="55" t="e">
        <f t="shared" si="13"/>
        <v>#N/A</v>
      </c>
      <c r="O289" s="55" t="e">
        <f t="shared" si="14"/>
        <v>#N/A</v>
      </c>
      <c r="P289" s="4" t="e">
        <f>_xlfn.CONCAT("Beste ",C289,". Je hebt een CLA balans van ",G289," CLA eyecons en een",CLA_Gegevens!$C$3," eyeventure balans van ",H289," eyecons. Je hebt €",J289," rente verdiend op een CLA investering van €",I289,". Dat brengt de totaalwaarde naar €",K289," te converteren. Dit is berekend als ",L289," ",CLA_Gegevens!$C$3," eyeventure eyecons te transfereren bij een waardering van €",CLA_Gegevens!$C$29,". Je nieuwe balans is daarmee ",N289, " ",CLA_Gegevens!$C$3," eyeventure eyecons")</f>
        <v>#N/A</v>
      </c>
    </row>
    <row r="290" spans="2:16" x14ac:dyDescent="0.55000000000000004">
      <c r="B290" s="4">
        <f>CLA_Accounts!$B288</f>
        <v>0</v>
      </c>
      <c r="C290" s="4" t="e">
        <f>VLOOKUP($B290,VENTURE_Accounts!B:K,9,FALSE)</f>
        <v>#N/A</v>
      </c>
      <c r="D290" s="4" t="e">
        <f>VLOOKUP(B290,CLA_Accounts!B:E,4,0)</f>
        <v>#N/A</v>
      </c>
      <c r="E290" s="4" t="e">
        <f>VLOOKUP($B290,VENTURE_Accounts!B:E,4,FALSE)</f>
        <v>#N/A</v>
      </c>
      <c r="F290" s="4" t="e">
        <f>VLOOKUP($B290,VENTURE_Accounts!B:E,2,FALSE)</f>
        <v>#N/A</v>
      </c>
      <c r="G290" s="4" t="e">
        <f>VLOOKUP(B290,CLA_Accounts!B:K,5,0)</f>
        <v>#N/A</v>
      </c>
      <c r="H290" s="28" t="e">
        <f>VLOOKUP($B290,VENTURE_Accounts!B:K,5,FALSE)</f>
        <v>#N/A</v>
      </c>
      <c r="I290" s="53">
        <f>VLOOKUP(B290,CLA_Berekeningen!B$6:X$191,5,FALSE)</f>
        <v>0</v>
      </c>
      <c r="J290" s="51">
        <f>VLOOKUP(B290,CLA_Berekeningen!B$6:X$191,20,FALSE)</f>
        <v>0</v>
      </c>
      <c r="K290" s="53">
        <f t="shared" si="12"/>
        <v>0</v>
      </c>
      <c r="L290" s="28" t="str">
        <f>VLOOKUP(B290,CLA_Berekeningen!B:X,23,0)</f>
        <v>0</v>
      </c>
      <c r="M290" s="4"/>
      <c r="N290" s="55" t="e">
        <f t="shared" si="13"/>
        <v>#N/A</v>
      </c>
      <c r="O290" s="55" t="e">
        <f t="shared" si="14"/>
        <v>#N/A</v>
      </c>
      <c r="P290" s="4" t="e">
        <f>_xlfn.CONCAT("Beste ",C290,". Je hebt een CLA balans van ",G290," CLA eyecons en een",CLA_Gegevens!$C$3," eyeventure balans van ",H290," eyecons. Je hebt €",J290," rente verdiend op een CLA investering van €",I290,". Dat brengt de totaalwaarde naar €",K290," te converteren. Dit is berekend als ",L290," ",CLA_Gegevens!$C$3," eyeventure eyecons te transfereren bij een waardering van €",CLA_Gegevens!$C$29,". Je nieuwe balans is daarmee ",N290, " ",CLA_Gegevens!$C$3," eyeventure eyecons")</f>
        <v>#N/A</v>
      </c>
    </row>
    <row r="291" spans="2:16" x14ac:dyDescent="0.55000000000000004">
      <c r="B291" s="4">
        <f>CLA_Accounts!$B289</f>
        <v>0</v>
      </c>
      <c r="C291" s="4" t="e">
        <f>VLOOKUP($B291,VENTURE_Accounts!B:K,9,FALSE)</f>
        <v>#N/A</v>
      </c>
      <c r="D291" s="4" t="e">
        <f>VLOOKUP(B291,CLA_Accounts!B:E,4,0)</f>
        <v>#N/A</v>
      </c>
      <c r="E291" s="4" t="e">
        <f>VLOOKUP($B291,VENTURE_Accounts!B:E,4,FALSE)</f>
        <v>#N/A</v>
      </c>
      <c r="F291" s="4" t="e">
        <f>VLOOKUP($B291,VENTURE_Accounts!B:E,2,FALSE)</f>
        <v>#N/A</v>
      </c>
      <c r="G291" s="4" t="e">
        <f>VLOOKUP(B291,CLA_Accounts!B:K,5,0)</f>
        <v>#N/A</v>
      </c>
      <c r="H291" s="28" t="e">
        <f>VLOOKUP($B291,VENTURE_Accounts!B:K,5,FALSE)</f>
        <v>#N/A</v>
      </c>
      <c r="I291" s="53">
        <f>VLOOKUP(B291,CLA_Berekeningen!B$6:X$191,5,FALSE)</f>
        <v>0</v>
      </c>
      <c r="J291" s="51">
        <f>VLOOKUP(B291,CLA_Berekeningen!B$6:X$191,20,FALSE)</f>
        <v>0</v>
      </c>
      <c r="K291" s="53">
        <f t="shared" si="12"/>
        <v>0</v>
      </c>
      <c r="L291" s="28" t="str">
        <f>VLOOKUP(B291,CLA_Berekeningen!B:X,23,0)</f>
        <v>0</v>
      </c>
      <c r="M291" s="4"/>
      <c r="N291" s="55" t="e">
        <f t="shared" si="13"/>
        <v>#N/A</v>
      </c>
      <c r="O291" s="55" t="e">
        <f t="shared" si="14"/>
        <v>#N/A</v>
      </c>
      <c r="P291" s="4" t="e">
        <f>_xlfn.CONCAT("Beste ",C291,". Je hebt een CLA balans van ",G291," CLA eyecons en een",CLA_Gegevens!$C$3," eyeventure balans van ",H291," eyecons. Je hebt €",J291," rente verdiend op een CLA investering van €",I291,". Dat brengt de totaalwaarde naar €",K291," te converteren. Dit is berekend als ",L291," ",CLA_Gegevens!$C$3," eyeventure eyecons te transfereren bij een waardering van €",CLA_Gegevens!$C$29,". Je nieuwe balans is daarmee ",N291, " ",CLA_Gegevens!$C$3," eyeventure eyecons")</f>
        <v>#N/A</v>
      </c>
    </row>
    <row r="292" spans="2:16" x14ac:dyDescent="0.55000000000000004">
      <c r="B292" s="4">
        <f>CLA_Accounts!$B290</f>
        <v>0</v>
      </c>
      <c r="C292" s="4" t="e">
        <f>VLOOKUP($B292,VENTURE_Accounts!B:K,9,FALSE)</f>
        <v>#N/A</v>
      </c>
      <c r="D292" s="4" t="e">
        <f>VLOOKUP(B292,CLA_Accounts!B:E,4,0)</f>
        <v>#N/A</v>
      </c>
      <c r="E292" s="4" t="e">
        <f>VLOOKUP($B292,VENTURE_Accounts!B:E,4,FALSE)</f>
        <v>#N/A</v>
      </c>
      <c r="F292" s="4" t="e">
        <f>VLOOKUP($B292,VENTURE_Accounts!B:E,2,FALSE)</f>
        <v>#N/A</v>
      </c>
      <c r="G292" s="4" t="e">
        <f>VLOOKUP(B292,CLA_Accounts!B:K,5,0)</f>
        <v>#N/A</v>
      </c>
      <c r="H292" s="28" t="e">
        <f>VLOOKUP($B292,VENTURE_Accounts!B:K,5,FALSE)</f>
        <v>#N/A</v>
      </c>
      <c r="I292" s="53">
        <f>VLOOKUP(B292,CLA_Berekeningen!B$6:X$191,5,FALSE)</f>
        <v>0</v>
      </c>
      <c r="J292" s="51">
        <f>VLOOKUP(B292,CLA_Berekeningen!B$6:X$191,20,FALSE)</f>
        <v>0</v>
      </c>
      <c r="K292" s="53">
        <f t="shared" si="12"/>
        <v>0</v>
      </c>
      <c r="L292" s="28" t="str">
        <f>VLOOKUP(B292,CLA_Berekeningen!B:X,23,0)</f>
        <v>0</v>
      </c>
      <c r="M292" s="4"/>
      <c r="N292" s="55" t="e">
        <f t="shared" si="13"/>
        <v>#N/A</v>
      </c>
      <c r="O292" s="55" t="e">
        <f t="shared" si="14"/>
        <v>#N/A</v>
      </c>
      <c r="P292" s="4" t="e">
        <f>_xlfn.CONCAT("Beste ",C292,". Je hebt een CLA balans van ",G292," CLA eyecons en een",CLA_Gegevens!$C$3," eyeventure balans van ",H292," eyecons. Je hebt €",J292," rente verdiend op een CLA investering van €",I292,". Dat brengt de totaalwaarde naar €",K292," te converteren. Dit is berekend als ",L292," ",CLA_Gegevens!$C$3," eyeventure eyecons te transfereren bij een waardering van €",CLA_Gegevens!$C$29,". Je nieuwe balans is daarmee ",N292, " ",CLA_Gegevens!$C$3," eyeventure eyecons")</f>
        <v>#N/A</v>
      </c>
    </row>
    <row r="293" spans="2:16" x14ac:dyDescent="0.55000000000000004">
      <c r="B293" s="4">
        <f>CLA_Accounts!$B291</f>
        <v>0</v>
      </c>
      <c r="C293" s="4" t="e">
        <f>VLOOKUP($B293,VENTURE_Accounts!B:K,9,FALSE)</f>
        <v>#N/A</v>
      </c>
      <c r="D293" s="4" t="e">
        <f>VLOOKUP(B293,CLA_Accounts!B:E,4,0)</f>
        <v>#N/A</v>
      </c>
      <c r="E293" s="4" t="e">
        <f>VLOOKUP($B293,VENTURE_Accounts!B:E,4,FALSE)</f>
        <v>#N/A</v>
      </c>
      <c r="F293" s="4" t="e">
        <f>VLOOKUP($B293,VENTURE_Accounts!B:E,2,FALSE)</f>
        <v>#N/A</v>
      </c>
      <c r="G293" s="4" t="e">
        <f>VLOOKUP(B293,CLA_Accounts!B:K,5,0)</f>
        <v>#N/A</v>
      </c>
      <c r="H293" s="28" t="e">
        <f>VLOOKUP($B293,VENTURE_Accounts!B:K,5,FALSE)</f>
        <v>#N/A</v>
      </c>
      <c r="I293" s="53">
        <f>VLOOKUP(B293,CLA_Berekeningen!B$6:X$191,5,FALSE)</f>
        <v>0</v>
      </c>
      <c r="J293" s="51">
        <f>VLOOKUP(B293,CLA_Berekeningen!B$6:X$191,20,FALSE)</f>
        <v>0</v>
      </c>
      <c r="K293" s="53">
        <f t="shared" si="12"/>
        <v>0</v>
      </c>
      <c r="L293" s="28" t="str">
        <f>VLOOKUP(B293,CLA_Berekeningen!B:X,23,0)</f>
        <v>0</v>
      </c>
      <c r="M293" s="4"/>
      <c r="N293" s="55" t="e">
        <f t="shared" si="13"/>
        <v>#N/A</v>
      </c>
      <c r="O293" s="55" t="e">
        <f t="shared" si="14"/>
        <v>#N/A</v>
      </c>
      <c r="P293" s="4" t="e">
        <f>_xlfn.CONCAT("Beste ",C293,". Je hebt een CLA balans van ",G293," CLA eyecons en een",CLA_Gegevens!$C$3," eyeventure balans van ",H293," eyecons. Je hebt €",J293," rente verdiend op een CLA investering van €",I293,". Dat brengt de totaalwaarde naar €",K293," te converteren. Dit is berekend als ",L293," ",CLA_Gegevens!$C$3," eyeventure eyecons te transfereren bij een waardering van €",CLA_Gegevens!$C$29,". Je nieuwe balans is daarmee ",N293, " ",CLA_Gegevens!$C$3," eyeventure eyecons")</f>
        <v>#N/A</v>
      </c>
    </row>
    <row r="294" spans="2:16" x14ac:dyDescent="0.55000000000000004">
      <c r="B294" s="4">
        <f>CLA_Accounts!$B292</f>
        <v>0</v>
      </c>
      <c r="C294" s="4" t="e">
        <f>VLOOKUP($B294,VENTURE_Accounts!B:K,9,FALSE)</f>
        <v>#N/A</v>
      </c>
      <c r="D294" s="4" t="e">
        <f>VLOOKUP(B294,CLA_Accounts!B:E,4,0)</f>
        <v>#N/A</v>
      </c>
      <c r="E294" s="4" t="e">
        <f>VLOOKUP($B294,VENTURE_Accounts!B:E,4,FALSE)</f>
        <v>#N/A</v>
      </c>
      <c r="F294" s="4" t="e">
        <f>VLOOKUP($B294,VENTURE_Accounts!B:E,2,FALSE)</f>
        <v>#N/A</v>
      </c>
      <c r="G294" s="4" t="e">
        <f>VLOOKUP(B294,CLA_Accounts!B:K,5,0)</f>
        <v>#N/A</v>
      </c>
      <c r="H294" s="28" t="e">
        <f>VLOOKUP($B294,VENTURE_Accounts!B:K,5,FALSE)</f>
        <v>#N/A</v>
      </c>
      <c r="I294" s="53">
        <f>VLOOKUP(B294,CLA_Berekeningen!B$6:X$191,5,FALSE)</f>
        <v>0</v>
      </c>
      <c r="J294" s="51">
        <f>VLOOKUP(B294,CLA_Berekeningen!B$6:X$191,20,FALSE)</f>
        <v>0</v>
      </c>
      <c r="K294" s="53">
        <f t="shared" si="12"/>
        <v>0</v>
      </c>
      <c r="L294" s="28" t="str">
        <f>VLOOKUP(B294,CLA_Berekeningen!B:X,23,0)</f>
        <v>0</v>
      </c>
      <c r="M294" s="4"/>
      <c r="N294" s="55" t="e">
        <f t="shared" si="13"/>
        <v>#N/A</v>
      </c>
      <c r="O294" s="55" t="e">
        <f t="shared" si="14"/>
        <v>#N/A</v>
      </c>
      <c r="P294" s="4" t="e">
        <f>_xlfn.CONCAT("Beste ",C294,". Je hebt een CLA balans van ",G294," CLA eyecons en een",CLA_Gegevens!$C$3," eyeventure balans van ",H294," eyecons. Je hebt €",J294," rente verdiend op een CLA investering van €",I294,". Dat brengt de totaalwaarde naar €",K294," te converteren. Dit is berekend als ",L294," ",CLA_Gegevens!$C$3," eyeventure eyecons te transfereren bij een waardering van €",CLA_Gegevens!$C$29,". Je nieuwe balans is daarmee ",N294, " ",CLA_Gegevens!$C$3," eyeventure eyecons")</f>
        <v>#N/A</v>
      </c>
    </row>
    <row r="295" spans="2:16" x14ac:dyDescent="0.55000000000000004">
      <c r="B295" s="4">
        <f>CLA_Accounts!$B293</f>
        <v>0</v>
      </c>
      <c r="C295" s="4" t="e">
        <f>VLOOKUP($B295,VENTURE_Accounts!B:K,9,FALSE)</f>
        <v>#N/A</v>
      </c>
      <c r="D295" s="4" t="e">
        <f>VLOOKUP(B295,CLA_Accounts!B:E,4,0)</f>
        <v>#N/A</v>
      </c>
      <c r="E295" s="4" t="e">
        <f>VLOOKUP($B295,VENTURE_Accounts!B:E,4,FALSE)</f>
        <v>#N/A</v>
      </c>
      <c r="F295" s="4" t="e">
        <f>VLOOKUP($B295,VENTURE_Accounts!B:E,2,FALSE)</f>
        <v>#N/A</v>
      </c>
      <c r="G295" s="4" t="e">
        <f>VLOOKUP(B295,CLA_Accounts!B:K,5,0)</f>
        <v>#N/A</v>
      </c>
      <c r="H295" s="28" t="e">
        <f>VLOOKUP($B295,VENTURE_Accounts!B:K,5,FALSE)</f>
        <v>#N/A</v>
      </c>
      <c r="I295" s="53">
        <f>VLOOKUP(B295,CLA_Berekeningen!B$6:X$191,5,FALSE)</f>
        <v>0</v>
      </c>
      <c r="J295" s="51">
        <f>VLOOKUP(B295,CLA_Berekeningen!B$6:X$191,20,FALSE)</f>
        <v>0</v>
      </c>
      <c r="K295" s="53">
        <f t="shared" si="12"/>
        <v>0</v>
      </c>
      <c r="L295" s="28" t="str">
        <f>VLOOKUP(B295,CLA_Berekeningen!B:X,23,0)</f>
        <v>0</v>
      </c>
      <c r="M295" s="4"/>
      <c r="N295" s="55" t="e">
        <f t="shared" si="13"/>
        <v>#N/A</v>
      </c>
      <c r="O295" s="55" t="e">
        <f t="shared" si="14"/>
        <v>#N/A</v>
      </c>
      <c r="P295" s="4" t="e">
        <f>_xlfn.CONCAT("Beste ",C295,". Je hebt een CLA balans van ",G295," CLA eyecons en een",CLA_Gegevens!$C$3," eyeventure balans van ",H295," eyecons. Je hebt €",J295," rente verdiend op een CLA investering van €",I295,". Dat brengt de totaalwaarde naar €",K295," te converteren. Dit is berekend als ",L295," ",CLA_Gegevens!$C$3," eyeventure eyecons te transfereren bij een waardering van €",CLA_Gegevens!$C$29,". Je nieuwe balans is daarmee ",N295, " ",CLA_Gegevens!$C$3," eyeventure eyecons")</f>
        <v>#N/A</v>
      </c>
    </row>
    <row r="296" spans="2:16" x14ac:dyDescent="0.55000000000000004">
      <c r="B296" s="4">
        <f>CLA_Accounts!$B294</f>
        <v>0</v>
      </c>
      <c r="C296" s="4" t="e">
        <f>VLOOKUP($B296,VENTURE_Accounts!B:K,9,FALSE)</f>
        <v>#N/A</v>
      </c>
      <c r="D296" s="4" t="e">
        <f>VLOOKUP(B296,CLA_Accounts!B:E,4,0)</f>
        <v>#N/A</v>
      </c>
      <c r="E296" s="4" t="e">
        <f>VLOOKUP($B296,VENTURE_Accounts!B:E,4,FALSE)</f>
        <v>#N/A</v>
      </c>
      <c r="F296" s="4" t="e">
        <f>VLOOKUP($B296,VENTURE_Accounts!B:E,2,FALSE)</f>
        <v>#N/A</v>
      </c>
      <c r="G296" s="4" t="e">
        <f>VLOOKUP(B296,CLA_Accounts!B:K,5,0)</f>
        <v>#N/A</v>
      </c>
      <c r="H296" s="28" t="e">
        <f>VLOOKUP($B296,VENTURE_Accounts!B:K,5,FALSE)</f>
        <v>#N/A</v>
      </c>
      <c r="I296" s="53">
        <f>VLOOKUP(B296,CLA_Berekeningen!B$6:X$191,5,FALSE)</f>
        <v>0</v>
      </c>
      <c r="J296" s="51">
        <f>VLOOKUP(B296,CLA_Berekeningen!B$6:X$191,20,FALSE)</f>
        <v>0</v>
      </c>
      <c r="K296" s="53">
        <f t="shared" si="12"/>
        <v>0</v>
      </c>
      <c r="L296" s="28" t="str">
        <f>VLOOKUP(B296,CLA_Berekeningen!B:X,23,0)</f>
        <v>0</v>
      </c>
      <c r="M296" s="4"/>
      <c r="N296" s="55" t="e">
        <f t="shared" si="13"/>
        <v>#N/A</v>
      </c>
      <c r="O296" s="55" t="e">
        <f t="shared" si="14"/>
        <v>#N/A</v>
      </c>
      <c r="P296" s="4" t="e">
        <f>_xlfn.CONCAT("Beste ",C296,". Je hebt een CLA balans van ",G296," CLA eyecons en een",CLA_Gegevens!$C$3," eyeventure balans van ",H296," eyecons. Je hebt €",J296," rente verdiend op een CLA investering van €",I296,". Dat brengt de totaalwaarde naar €",K296," te converteren. Dit is berekend als ",L296," ",CLA_Gegevens!$C$3," eyeventure eyecons te transfereren bij een waardering van €",CLA_Gegevens!$C$29,". Je nieuwe balans is daarmee ",N296, " ",CLA_Gegevens!$C$3," eyeventure eyecons")</f>
        <v>#N/A</v>
      </c>
    </row>
    <row r="297" spans="2:16" x14ac:dyDescent="0.55000000000000004">
      <c r="B297" s="4">
        <f>CLA_Accounts!$B295</f>
        <v>0</v>
      </c>
      <c r="C297" s="4" t="e">
        <f>VLOOKUP($B297,VENTURE_Accounts!B:K,9,FALSE)</f>
        <v>#N/A</v>
      </c>
      <c r="D297" s="4" t="e">
        <f>VLOOKUP(B297,CLA_Accounts!B:E,4,0)</f>
        <v>#N/A</v>
      </c>
      <c r="E297" s="4" t="e">
        <f>VLOOKUP($B297,VENTURE_Accounts!B:E,4,FALSE)</f>
        <v>#N/A</v>
      </c>
      <c r="F297" s="4" t="e">
        <f>VLOOKUP($B297,VENTURE_Accounts!B:E,2,FALSE)</f>
        <v>#N/A</v>
      </c>
      <c r="G297" s="4" t="e">
        <f>VLOOKUP(B297,CLA_Accounts!B:K,5,0)</f>
        <v>#N/A</v>
      </c>
      <c r="H297" s="28" t="e">
        <f>VLOOKUP($B297,VENTURE_Accounts!B:K,5,FALSE)</f>
        <v>#N/A</v>
      </c>
      <c r="I297" s="53">
        <f>VLOOKUP(B297,CLA_Berekeningen!B$6:X$191,5,FALSE)</f>
        <v>0</v>
      </c>
      <c r="J297" s="51">
        <f>VLOOKUP(B297,CLA_Berekeningen!B$6:X$191,20,FALSE)</f>
        <v>0</v>
      </c>
      <c r="K297" s="53">
        <f t="shared" si="12"/>
        <v>0</v>
      </c>
      <c r="L297" s="28" t="str">
        <f>VLOOKUP(B297,CLA_Berekeningen!B:X,23,0)</f>
        <v>0</v>
      </c>
      <c r="M297" s="4"/>
      <c r="N297" s="55" t="e">
        <f t="shared" si="13"/>
        <v>#N/A</v>
      </c>
      <c r="O297" s="55" t="e">
        <f t="shared" si="14"/>
        <v>#N/A</v>
      </c>
      <c r="P297" s="4" t="e">
        <f>_xlfn.CONCAT("Beste ",C297,". Je hebt een CLA balans van ",G297," CLA eyecons en een",CLA_Gegevens!$C$3," eyeventure balans van ",H297," eyecons. Je hebt €",J297," rente verdiend op een CLA investering van €",I297,". Dat brengt de totaalwaarde naar €",K297," te converteren. Dit is berekend als ",L297," ",CLA_Gegevens!$C$3," eyeventure eyecons te transfereren bij een waardering van €",CLA_Gegevens!$C$29,". Je nieuwe balans is daarmee ",N297, " ",CLA_Gegevens!$C$3," eyeventure eyecons")</f>
        <v>#N/A</v>
      </c>
    </row>
    <row r="298" spans="2:16" x14ac:dyDescent="0.55000000000000004">
      <c r="B298" s="4">
        <f>CLA_Accounts!$B296</f>
        <v>0</v>
      </c>
      <c r="C298" s="4" t="e">
        <f>VLOOKUP($B298,VENTURE_Accounts!B:K,9,FALSE)</f>
        <v>#N/A</v>
      </c>
      <c r="D298" s="4" t="e">
        <f>VLOOKUP(B298,CLA_Accounts!B:E,4,0)</f>
        <v>#N/A</v>
      </c>
      <c r="E298" s="4" t="e">
        <f>VLOOKUP($B298,VENTURE_Accounts!B:E,4,FALSE)</f>
        <v>#N/A</v>
      </c>
      <c r="F298" s="4" t="e">
        <f>VLOOKUP($B298,VENTURE_Accounts!B:E,2,FALSE)</f>
        <v>#N/A</v>
      </c>
      <c r="G298" s="4" t="e">
        <f>VLOOKUP(B298,CLA_Accounts!B:K,5,0)</f>
        <v>#N/A</v>
      </c>
      <c r="H298" s="28" t="e">
        <f>VLOOKUP($B298,VENTURE_Accounts!B:K,5,FALSE)</f>
        <v>#N/A</v>
      </c>
      <c r="I298" s="53">
        <f>VLOOKUP(B298,CLA_Berekeningen!B$6:X$191,5,FALSE)</f>
        <v>0</v>
      </c>
      <c r="J298" s="51">
        <f>VLOOKUP(B298,CLA_Berekeningen!B$6:X$191,20,FALSE)</f>
        <v>0</v>
      </c>
      <c r="K298" s="53">
        <f t="shared" si="12"/>
        <v>0</v>
      </c>
      <c r="L298" s="28" t="str">
        <f>VLOOKUP(B298,CLA_Berekeningen!B:X,23,0)</f>
        <v>0</v>
      </c>
      <c r="M298" s="4"/>
      <c r="N298" s="55" t="e">
        <f t="shared" si="13"/>
        <v>#N/A</v>
      </c>
      <c r="O298" s="55" t="e">
        <f t="shared" si="14"/>
        <v>#N/A</v>
      </c>
      <c r="P298" s="4" t="e">
        <f>_xlfn.CONCAT("Beste ",C298,". Je hebt een CLA balans van ",G298," CLA eyecons en een",CLA_Gegevens!$C$3," eyeventure balans van ",H298," eyecons. Je hebt €",J298," rente verdiend op een CLA investering van €",I298,". Dat brengt de totaalwaarde naar €",K298," te converteren. Dit is berekend als ",L298," ",CLA_Gegevens!$C$3," eyeventure eyecons te transfereren bij een waardering van €",CLA_Gegevens!$C$29,". Je nieuwe balans is daarmee ",N298, " ",CLA_Gegevens!$C$3," eyeventure eyecons")</f>
        <v>#N/A</v>
      </c>
    </row>
    <row r="299" spans="2:16" x14ac:dyDescent="0.55000000000000004">
      <c r="B299" s="4">
        <f>CLA_Accounts!$B297</f>
        <v>0</v>
      </c>
      <c r="C299" s="4" t="e">
        <f>VLOOKUP($B299,VENTURE_Accounts!B:K,9,FALSE)</f>
        <v>#N/A</v>
      </c>
      <c r="D299" s="4" t="e">
        <f>VLOOKUP(B299,CLA_Accounts!B:E,4,0)</f>
        <v>#N/A</v>
      </c>
      <c r="E299" s="4" t="e">
        <f>VLOOKUP($B299,VENTURE_Accounts!B:E,4,FALSE)</f>
        <v>#N/A</v>
      </c>
      <c r="F299" s="4" t="e">
        <f>VLOOKUP($B299,VENTURE_Accounts!B:E,2,FALSE)</f>
        <v>#N/A</v>
      </c>
      <c r="G299" s="4" t="e">
        <f>VLOOKUP(B299,CLA_Accounts!B:K,5,0)</f>
        <v>#N/A</v>
      </c>
      <c r="H299" s="28" t="e">
        <f>VLOOKUP($B299,VENTURE_Accounts!B:K,5,FALSE)</f>
        <v>#N/A</v>
      </c>
      <c r="I299" s="53">
        <f>VLOOKUP(B299,CLA_Berekeningen!B$6:X$191,5,FALSE)</f>
        <v>0</v>
      </c>
      <c r="J299" s="51">
        <f>VLOOKUP(B299,CLA_Berekeningen!B$6:X$191,20,FALSE)</f>
        <v>0</v>
      </c>
      <c r="K299" s="53">
        <f t="shared" si="12"/>
        <v>0</v>
      </c>
      <c r="L299" s="28" t="str">
        <f>VLOOKUP(B299,CLA_Berekeningen!B:X,23,0)</f>
        <v>0</v>
      </c>
      <c r="M299" s="4"/>
      <c r="N299" s="55" t="e">
        <f t="shared" si="13"/>
        <v>#N/A</v>
      </c>
      <c r="O299" s="55" t="e">
        <f t="shared" si="14"/>
        <v>#N/A</v>
      </c>
      <c r="P299" s="4" t="e">
        <f>_xlfn.CONCAT("Beste ",C299,". Je hebt een CLA balans van ",G299," CLA eyecons en een",CLA_Gegevens!$C$3," eyeventure balans van ",H299," eyecons. Je hebt €",J299," rente verdiend op een CLA investering van €",I299,". Dat brengt de totaalwaarde naar €",K299," te converteren. Dit is berekend als ",L299," ",CLA_Gegevens!$C$3," eyeventure eyecons te transfereren bij een waardering van €",CLA_Gegevens!$C$29,". Je nieuwe balans is daarmee ",N299, " ",CLA_Gegevens!$C$3," eyeventure eyecons")</f>
        <v>#N/A</v>
      </c>
    </row>
    <row r="300" spans="2:16" x14ac:dyDescent="0.55000000000000004">
      <c r="B300" s="4">
        <f>CLA_Accounts!$B298</f>
        <v>0</v>
      </c>
      <c r="C300" s="4" t="e">
        <f>VLOOKUP($B300,VENTURE_Accounts!B:K,9,FALSE)</f>
        <v>#N/A</v>
      </c>
      <c r="D300" s="4" t="e">
        <f>VLOOKUP(B300,CLA_Accounts!B:E,4,0)</f>
        <v>#N/A</v>
      </c>
      <c r="E300" s="4" t="e">
        <f>VLOOKUP($B300,VENTURE_Accounts!B:E,4,FALSE)</f>
        <v>#N/A</v>
      </c>
      <c r="F300" s="4" t="e">
        <f>VLOOKUP($B300,VENTURE_Accounts!B:E,2,FALSE)</f>
        <v>#N/A</v>
      </c>
      <c r="G300" s="4" t="e">
        <f>VLOOKUP(B300,CLA_Accounts!B:K,5,0)</f>
        <v>#N/A</v>
      </c>
      <c r="H300" s="28" t="e">
        <f>VLOOKUP($B300,VENTURE_Accounts!B:K,5,FALSE)</f>
        <v>#N/A</v>
      </c>
      <c r="I300" s="53">
        <f>VLOOKUP(B300,CLA_Berekeningen!B$6:X$191,5,FALSE)</f>
        <v>0</v>
      </c>
      <c r="J300" s="51">
        <f>VLOOKUP(B300,CLA_Berekeningen!B$6:X$191,20,FALSE)</f>
        <v>0</v>
      </c>
      <c r="K300" s="53">
        <f t="shared" si="12"/>
        <v>0</v>
      </c>
      <c r="L300" s="28" t="str">
        <f>VLOOKUP(B300,CLA_Berekeningen!B:X,23,0)</f>
        <v>0</v>
      </c>
      <c r="M300" s="4"/>
      <c r="N300" s="55" t="e">
        <f t="shared" si="13"/>
        <v>#N/A</v>
      </c>
      <c r="O300" s="55" t="e">
        <f t="shared" si="14"/>
        <v>#N/A</v>
      </c>
      <c r="P300" s="4" t="e">
        <f>_xlfn.CONCAT("Beste ",C300,". Je hebt een CLA balans van ",G300," CLA eyecons en een",CLA_Gegevens!$C$3," eyeventure balans van ",H300," eyecons. Je hebt €",J300," rente verdiend op een CLA investering van €",I300,". Dat brengt de totaalwaarde naar €",K300," te converteren. Dit is berekend als ",L300," ",CLA_Gegevens!$C$3," eyeventure eyecons te transfereren bij een waardering van €",CLA_Gegevens!$C$29,". Je nieuwe balans is daarmee ",N300, " ",CLA_Gegevens!$C$3," eyeventure eyecons")</f>
        <v>#N/A</v>
      </c>
    </row>
    <row r="301" spans="2:16" x14ac:dyDescent="0.55000000000000004">
      <c r="B301" s="4">
        <f>CLA_Accounts!$B299</f>
        <v>0</v>
      </c>
      <c r="C301" s="4" t="e">
        <f>VLOOKUP($B301,VENTURE_Accounts!B:K,9,FALSE)</f>
        <v>#N/A</v>
      </c>
      <c r="D301" s="4" t="e">
        <f>VLOOKUP(B301,CLA_Accounts!B:E,4,0)</f>
        <v>#N/A</v>
      </c>
      <c r="E301" s="4" t="e">
        <f>VLOOKUP($B301,VENTURE_Accounts!B:E,4,FALSE)</f>
        <v>#N/A</v>
      </c>
      <c r="F301" s="4" t="e">
        <f>VLOOKUP($B301,VENTURE_Accounts!B:E,2,FALSE)</f>
        <v>#N/A</v>
      </c>
      <c r="G301" s="4" t="e">
        <f>VLOOKUP(B301,CLA_Accounts!B:K,5,0)</f>
        <v>#N/A</v>
      </c>
      <c r="H301" s="28" t="e">
        <f>VLOOKUP($B301,VENTURE_Accounts!B:K,5,FALSE)</f>
        <v>#N/A</v>
      </c>
      <c r="I301" s="53">
        <f>VLOOKUP(B301,CLA_Berekeningen!B$6:X$191,5,FALSE)</f>
        <v>0</v>
      </c>
      <c r="J301" s="51">
        <f>VLOOKUP(B301,CLA_Berekeningen!B$6:X$191,20,FALSE)</f>
        <v>0</v>
      </c>
      <c r="K301" s="53">
        <f t="shared" si="12"/>
        <v>0</v>
      </c>
      <c r="L301" s="28" t="str">
        <f>VLOOKUP(B301,CLA_Berekeningen!B:X,23,0)</f>
        <v>0</v>
      </c>
      <c r="M301" s="4"/>
      <c r="N301" s="55" t="e">
        <f t="shared" si="13"/>
        <v>#N/A</v>
      </c>
      <c r="O301" s="55" t="e">
        <f t="shared" si="14"/>
        <v>#N/A</v>
      </c>
      <c r="P301" s="4" t="e">
        <f>_xlfn.CONCAT("Beste ",C301,". Je hebt een CLA balans van ",G301," CLA eyecons en een",CLA_Gegevens!$C$3," eyeventure balans van ",H301," eyecons. Je hebt €",J301," rente verdiend op een CLA investering van €",I301,". Dat brengt de totaalwaarde naar €",K301," te converteren. Dit is berekend als ",L301," ",CLA_Gegevens!$C$3," eyeventure eyecons te transfereren bij een waardering van €",CLA_Gegevens!$C$29,". Je nieuwe balans is daarmee ",N301, " ",CLA_Gegevens!$C$3," eyeventure eyecons")</f>
        <v>#N/A</v>
      </c>
    </row>
    <row r="302" spans="2:16" x14ac:dyDescent="0.55000000000000004">
      <c r="B302" s="4">
        <f>CLA_Accounts!$B300</f>
        <v>0</v>
      </c>
      <c r="C302" s="4" t="e">
        <f>VLOOKUP($B302,VENTURE_Accounts!B:K,9,FALSE)</f>
        <v>#N/A</v>
      </c>
      <c r="D302" s="4" t="e">
        <f>VLOOKUP(B302,CLA_Accounts!B:E,4,0)</f>
        <v>#N/A</v>
      </c>
      <c r="E302" s="4" t="e">
        <f>VLOOKUP($B302,VENTURE_Accounts!B:E,4,FALSE)</f>
        <v>#N/A</v>
      </c>
      <c r="F302" s="4" t="e">
        <f>VLOOKUP($B302,VENTURE_Accounts!B:E,2,FALSE)</f>
        <v>#N/A</v>
      </c>
      <c r="G302" s="4" t="e">
        <f>VLOOKUP(B302,CLA_Accounts!B:K,5,0)</f>
        <v>#N/A</v>
      </c>
      <c r="H302" s="28" t="e">
        <f>VLOOKUP($B302,VENTURE_Accounts!B:K,5,FALSE)</f>
        <v>#N/A</v>
      </c>
      <c r="I302" s="53">
        <f>VLOOKUP(B302,CLA_Berekeningen!B$6:X$191,5,FALSE)</f>
        <v>0</v>
      </c>
      <c r="J302" s="51">
        <f>VLOOKUP(B302,CLA_Berekeningen!B$6:X$191,20,FALSE)</f>
        <v>0</v>
      </c>
      <c r="K302" s="53">
        <f t="shared" si="12"/>
        <v>0</v>
      </c>
      <c r="L302" s="28" t="str">
        <f>VLOOKUP(B302,CLA_Berekeningen!B:X,23,0)</f>
        <v>0</v>
      </c>
      <c r="M302" s="4"/>
      <c r="N302" s="55" t="e">
        <f t="shared" si="13"/>
        <v>#N/A</v>
      </c>
      <c r="O302" s="55" t="e">
        <f t="shared" si="14"/>
        <v>#N/A</v>
      </c>
      <c r="P302" s="4" t="e">
        <f>_xlfn.CONCAT("Beste ",C302,". Je hebt een CLA balans van ",G302," CLA eyecons en een",CLA_Gegevens!$C$3," eyeventure balans van ",H302," eyecons. Je hebt €",J302," rente verdiend op een CLA investering van €",I302,". Dat brengt de totaalwaarde naar €",K302," te converteren. Dit is berekend als ",L302," ",CLA_Gegevens!$C$3," eyeventure eyecons te transfereren bij een waardering van €",CLA_Gegevens!$C$29,". Je nieuwe balans is daarmee ",N302, " ",CLA_Gegevens!$C$3," eyeventure eyecons")</f>
        <v>#N/A</v>
      </c>
    </row>
    <row r="303" spans="2:16" x14ac:dyDescent="0.55000000000000004">
      <c r="B303" s="4">
        <f>CLA_Accounts!$B301</f>
        <v>0</v>
      </c>
      <c r="C303" s="4" t="e">
        <f>VLOOKUP($B303,VENTURE_Accounts!B:K,9,FALSE)</f>
        <v>#N/A</v>
      </c>
      <c r="D303" s="4" t="e">
        <f>VLOOKUP(B303,CLA_Accounts!B:E,4,0)</f>
        <v>#N/A</v>
      </c>
      <c r="E303" s="4" t="e">
        <f>VLOOKUP($B303,VENTURE_Accounts!B:E,4,FALSE)</f>
        <v>#N/A</v>
      </c>
      <c r="F303" s="4" t="e">
        <f>VLOOKUP($B303,VENTURE_Accounts!B:E,2,FALSE)</f>
        <v>#N/A</v>
      </c>
      <c r="G303" s="4" t="e">
        <f>VLOOKUP(B303,CLA_Accounts!B:K,5,0)</f>
        <v>#N/A</v>
      </c>
      <c r="H303" s="28" t="e">
        <f>VLOOKUP($B303,VENTURE_Accounts!B:K,5,FALSE)</f>
        <v>#N/A</v>
      </c>
      <c r="I303" s="53">
        <f>VLOOKUP(B303,CLA_Berekeningen!B$6:X$191,5,FALSE)</f>
        <v>0</v>
      </c>
      <c r="J303" s="51">
        <f>VLOOKUP(B303,CLA_Berekeningen!B$6:X$191,20,FALSE)</f>
        <v>0</v>
      </c>
      <c r="K303" s="53">
        <f t="shared" si="12"/>
        <v>0</v>
      </c>
      <c r="L303" s="28" t="str">
        <f>VLOOKUP(B303,CLA_Berekeningen!B:X,23,0)</f>
        <v>0</v>
      </c>
      <c r="M303" s="4"/>
      <c r="N303" s="55" t="e">
        <f t="shared" si="13"/>
        <v>#N/A</v>
      </c>
      <c r="O303" s="55" t="e">
        <f t="shared" si="14"/>
        <v>#N/A</v>
      </c>
      <c r="P303" s="4" t="e">
        <f>_xlfn.CONCAT("Beste ",C303,". Je hebt een CLA balans van ",G303," CLA eyecons en een",CLA_Gegevens!$C$3," eyeventure balans van ",H303," eyecons. Je hebt €",J303," rente verdiend op een CLA investering van €",I303,". Dat brengt de totaalwaarde naar €",K303," te converteren. Dit is berekend als ",L303," ",CLA_Gegevens!$C$3," eyeventure eyecons te transfereren bij een waardering van €",CLA_Gegevens!$C$29,". Je nieuwe balans is daarmee ",N303, " ",CLA_Gegevens!$C$3," eyeventure eyecons")</f>
        <v>#N/A</v>
      </c>
    </row>
    <row r="304" spans="2:16" x14ac:dyDescent="0.55000000000000004">
      <c r="B304" s="4">
        <f>CLA_Accounts!$B302</f>
        <v>0</v>
      </c>
      <c r="C304" s="4" t="e">
        <f>VLOOKUP($B304,VENTURE_Accounts!B:K,9,FALSE)</f>
        <v>#N/A</v>
      </c>
      <c r="D304" s="4" t="e">
        <f>VLOOKUP(B304,CLA_Accounts!B:E,4,0)</f>
        <v>#N/A</v>
      </c>
      <c r="E304" s="4" t="e">
        <f>VLOOKUP($B304,VENTURE_Accounts!B:E,4,FALSE)</f>
        <v>#N/A</v>
      </c>
      <c r="F304" s="4" t="e">
        <f>VLOOKUP($B304,VENTURE_Accounts!B:E,2,FALSE)</f>
        <v>#N/A</v>
      </c>
      <c r="G304" s="4" t="e">
        <f>VLOOKUP(B304,CLA_Accounts!B:K,5,0)</f>
        <v>#N/A</v>
      </c>
      <c r="H304" s="28" t="e">
        <f>VLOOKUP($B304,VENTURE_Accounts!B:K,5,FALSE)</f>
        <v>#N/A</v>
      </c>
      <c r="I304" s="53">
        <f>VLOOKUP(B304,CLA_Berekeningen!B$6:X$191,5,FALSE)</f>
        <v>0</v>
      </c>
      <c r="J304" s="51">
        <f>VLOOKUP(B304,CLA_Berekeningen!B$6:X$191,20,FALSE)</f>
        <v>0</v>
      </c>
      <c r="K304" s="53">
        <f t="shared" si="12"/>
        <v>0</v>
      </c>
      <c r="L304" s="28" t="str">
        <f>VLOOKUP(B304,CLA_Berekeningen!B:X,23,0)</f>
        <v>0</v>
      </c>
      <c r="M304" s="4"/>
      <c r="N304" s="55" t="e">
        <f t="shared" si="13"/>
        <v>#N/A</v>
      </c>
      <c r="O304" s="55" t="e">
        <f t="shared" si="14"/>
        <v>#N/A</v>
      </c>
      <c r="P304" s="4" t="e">
        <f>_xlfn.CONCAT("Beste ",C304,". Je hebt een CLA balans van ",G304," CLA eyecons en een",CLA_Gegevens!$C$3," eyeventure balans van ",H304," eyecons. Je hebt €",J304," rente verdiend op een CLA investering van €",I304,". Dat brengt de totaalwaarde naar €",K304," te converteren. Dit is berekend als ",L304," ",CLA_Gegevens!$C$3," eyeventure eyecons te transfereren bij een waardering van €",CLA_Gegevens!$C$29,". Je nieuwe balans is daarmee ",N304, " ",CLA_Gegevens!$C$3," eyeventure eyecons")</f>
        <v>#N/A</v>
      </c>
    </row>
    <row r="305" spans="2:16" x14ac:dyDescent="0.55000000000000004">
      <c r="B305" s="4">
        <f>CLA_Accounts!$B303</f>
        <v>0</v>
      </c>
      <c r="C305" s="4" t="e">
        <f>VLOOKUP($B305,VENTURE_Accounts!B:K,9,FALSE)</f>
        <v>#N/A</v>
      </c>
      <c r="D305" s="4" t="e">
        <f>VLOOKUP(B305,CLA_Accounts!B:E,4,0)</f>
        <v>#N/A</v>
      </c>
      <c r="E305" s="4" t="e">
        <f>VLOOKUP($B305,VENTURE_Accounts!B:E,4,FALSE)</f>
        <v>#N/A</v>
      </c>
      <c r="F305" s="4" t="e">
        <f>VLOOKUP($B305,VENTURE_Accounts!B:E,2,FALSE)</f>
        <v>#N/A</v>
      </c>
      <c r="G305" s="4" t="e">
        <f>VLOOKUP(B305,CLA_Accounts!B:K,5,0)</f>
        <v>#N/A</v>
      </c>
      <c r="H305" s="28" t="e">
        <f>VLOOKUP($B305,VENTURE_Accounts!B:K,5,FALSE)</f>
        <v>#N/A</v>
      </c>
      <c r="I305" s="53">
        <f>VLOOKUP(B305,CLA_Berekeningen!B$6:X$191,5,FALSE)</f>
        <v>0</v>
      </c>
      <c r="J305" s="51">
        <f>VLOOKUP(B305,CLA_Berekeningen!B$6:X$191,20,FALSE)</f>
        <v>0</v>
      </c>
      <c r="K305" s="53">
        <f t="shared" si="12"/>
        <v>0</v>
      </c>
      <c r="L305" s="28" t="str">
        <f>VLOOKUP(B305,CLA_Berekeningen!B:X,23,0)</f>
        <v>0</v>
      </c>
      <c r="M305" s="4"/>
      <c r="N305" s="55" t="e">
        <f t="shared" si="13"/>
        <v>#N/A</v>
      </c>
      <c r="O305" s="55" t="e">
        <f t="shared" si="14"/>
        <v>#N/A</v>
      </c>
      <c r="P305" s="4" t="e">
        <f>_xlfn.CONCAT("Beste ",C305,". Je hebt een CLA balans van ",G305," CLA eyecons en een",CLA_Gegevens!$C$3," eyeventure balans van ",H305," eyecons. Je hebt €",J305," rente verdiend op een CLA investering van €",I305,". Dat brengt de totaalwaarde naar €",K305," te converteren. Dit is berekend als ",L305," ",CLA_Gegevens!$C$3," eyeventure eyecons te transfereren bij een waardering van €",CLA_Gegevens!$C$29,". Je nieuwe balans is daarmee ",N305, " ",CLA_Gegevens!$C$3," eyeventure eyecons")</f>
        <v>#N/A</v>
      </c>
    </row>
    <row r="306" spans="2:16" x14ac:dyDescent="0.55000000000000004">
      <c r="B306" s="4">
        <f>CLA_Accounts!$B304</f>
        <v>0</v>
      </c>
      <c r="C306" s="4" t="e">
        <f>VLOOKUP($B306,VENTURE_Accounts!B:K,9,FALSE)</f>
        <v>#N/A</v>
      </c>
      <c r="D306" s="4" t="e">
        <f>VLOOKUP(B306,CLA_Accounts!B:E,4,0)</f>
        <v>#N/A</v>
      </c>
      <c r="E306" s="4" t="e">
        <f>VLOOKUP($B306,VENTURE_Accounts!B:E,4,FALSE)</f>
        <v>#N/A</v>
      </c>
      <c r="F306" s="4" t="e">
        <f>VLOOKUP($B306,VENTURE_Accounts!B:E,2,FALSE)</f>
        <v>#N/A</v>
      </c>
      <c r="G306" s="4" t="e">
        <f>VLOOKUP(B306,CLA_Accounts!B:K,5,0)</f>
        <v>#N/A</v>
      </c>
      <c r="H306" s="28" t="e">
        <f>VLOOKUP($B306,VENTURE_Accounts!B:K,5,FALSE)</f>
        <v>#N/A</v>
      </c>
      <c r="I306" s="53">
        <f>VLOOKUP(B306,CLA_Berekeningen!B$6:X$191,5,FALSE)</f>
        <v>0</v>
      </c>
      <c r="J306" s="51">
        <f>VLOOKUP(B306,CLA_Berekeningen!B$6:X$191,20,FALSE)</f>
        <v>0</v>
      </c>
      <c r="K306" s="53">
        <f t="shared" si="12"/>
        <v>0</v>
      </c>
      <c r="L306" s="28" t="str">
        <f>VLOOKUP(B306,CLA_Berekeningen!B:X,23,0)</f>
        <v>0</v>
      </c>
      <c r="M306" s="4"/>
      <c r="N306" s="55" t="e">
        <f t="shared" si="13"/>
        <v>#N/A</v>
      </c>
      <c r="O306" s="55" t="e">
        <f t="shared" si="14"/>
        <v>#N/A</v>
      </c>
      <c r="P306" s="4" t="e">
        <f>_xlfn.CONCAT("Beste ",C306,". Je hebt een CLA balans van ",G306," CLA eyecons en een",CLA_Gegevens!$C$3," eyeventure balans van ",H306," eyecons. Je hebt €",J306," rente verdiend op een CLA investering van €",I306,". Dat brengt de totaalwaarde naar €",K306," te converteren. Dit is berekend als ",L306," ",CLA_Gegevens!$C$3," eyeventure eyecons te transfereren bij een waardering van €",CLA_Gegevens!$C$29,". Je nieuwe balans is daarmee ",N306, " ",CLA_Gegevens!$C$3," eyeventure eyecons")</f>
        <v>#N/A</v>
      </c>
    </row>
    <row r="307" spans="2:16" x14ac:dyDescent="0.55000000000000004">
      <c r="B307" s="4">
        <f>CLA_Accounts!$B305</f>
        <v>0</v>
      </c>
      <c r="C307" s="4" t="e">
        <f>VLOOKUP($B307,VENTURE_Accounts!B:K,9,FALSE)</f>
        <v>#N/A</v>
      </c>
      <c r="D307" s="4" t="e">
        <f>VLOOKUP(B307,CLA_Accounts!B:E,4,0)</f>
        <v>#N/A</v>
      </c>
      <c r="E307" s="4" t="e">
        <f>VLOOKUP($B307,VENTURE_Accounts!B:E,4,FALSE)</f>
        <v>#N/A</v>
      </c>
      <c r="F307" s="4" t="e">
        <f>VLOOKUP($B307,VENTURE_Accounts!B:E,2,FALSE)</f>
        <v>#N/A</v>
      </c>
      <c r="G307" s="4" t="e">
        <f>VLOOKUP(B307,CLA_Accounts!B:K,5,0)</f>
        <v>#N/A</v>
      </c>
      <c r="H307" s="28" t="e">
        <f>VLOOKUP($B307,VENTURE_Accounts!B:K,5,FALSE)</f>
        <v>#N/A</v>
      </c>
      <c r="I307" s="53">
        <f>VLOOKUP(B307,CLA_Berekeningen!B$6:X$191,5,FALSE)</f>
        <v>0</v>
      </c>
      <c r="J307" s="51">
        <f>VLOOKUP(B307,CLA_Berekeningen!B$6:X$191,20,FALSE)</f>
        <v>0</v>
      </c>
      <c r="K307" s="53">
        <f t="shared" si="12"/>
        <v>0</v>
      </c>
      <c r="L307" s="28" t="str">
        <f>VLOOKUP(B307,CLA_Berekeningen!B:X,23,0)</f>
        <v>0</v>
      </c>
      <c r="M307" s="4"/>
      <c r="N307" s="55" t="e">
        <f t="shared" si="13"/>
        <v>#N/A</v>
      </c>
      <c r="O307" s="55" t="e">
        <f t="shared" si="14"/>
        <v>#N/A</v>
      </c>
      <c r="P307" s="4" t="e">
        <f>_xlfn.CONCAT("Beste ",C307,". Je hebt een CLA balans van ",G307," CLA eyecons en een",CLA_Gegevens!$C$3," eyeventure balans van ",H307," eyecons. Je hebt €",J307," rente verdiend op een CLA investering van €",I307,". Dat brengt de totaalwaarde naar €",K307," te converteren. Dit is berekend als ",L307," ",CLA_Gegevens!$C$3," eyeventure eyecons te transfereren bij een waardering van €",CLA_Gegevens!$C$29,". Je nieuwe balans is daarmee ",N307, " ",CLA_Gegevens!$C$3," eyeventure eyecons")</f>
        <v>#N/A</v>
      </c>
    </row>
    <row r="308" spans="2:16" x14ac:dyDescent="0.55000000000000004">
      <c r="B308" s="4">
        <f>CLA_Accounts!$B306</f>
        <v>0</v>
      </c>
      <c r="C308" s="4" t="e">
        <f>VLOOKUP($B308,VENTURE_Accounts!B:K,9,FALSE)</f>
        <v>#N/A</v>
      </c>
      <c r="D308" s="4" t="e">
        <f>VLOOKUP(B308,CLA_Accounts!B:E,4,0)</f>
        <v>#N/A</v>
      </c>
      <c r="E308" s="4" t="e">
        <f>VLOOKUP($B308,VENTURE_Accounts!B:E,4,FALSE)</f>
        <v>#N/A</v>
      </c>
      <c r="F308" s="4" t="e">
        <f>VLOOKUP($B308,VENTURE_Accounts!B:E,2,FALSE)</f>
        <v>#N/A</v>
      </c>
      <c r="G308" s="4" t="e">
        <f>VLOOKUP(B308,CLA_Accounts!B:K,5,0)</f>
        <v>#N/A</v>
      </c>
      <c r="H308" s="28" t="e">
        <f>VLOOKUP($B308,VENTURE_Accounts!B:K,5,FALSE)</f>
        <v>#N/A</v>
      </c>
      <c r="I308" s="53">
        <f>VLOOKUP(B308,CLA_Berekeningen!B$6:X$191,5,FALSE)</f>
        <v>0</v>
      </c>
      <c r="J308" s="51">
        <f>VLOOKUP(B308,CLA_Berekeningen!B$6:X$191,20,FALSE)</f>
        <v>0</v>
      </c>
      <c r="K308" s="53">
        <f t="shared" si="12"/>
        <v>0</v>
      </c>
      <c r="L308" s="28" t="str">
        <f>VLOOKUP(B308,CLA_Berekeningen!B:X,23,0)</f>
        <v>0</v>
      </c>
      <c r="M308" s="4"/>
      <c r="N308" s="55" t="e">
        <f t="shared" si="13"/>
        <v>#N/A</v>
      </c>
      <c r="O308" s="55" t="e">
        <f t="shared" si="14"/>
        <v>#N/A</v>
      </c>
      <c r="P308" s="4" t="e">
        <f>_xlfn.CONCAT("Beste ",C308,". Je hebt een CLA balans van ",G308," CLA eyecons en een",CLA_Gegevens!$C$3," eyeventure balans van ",H308," eyecons. Je hebt €",J308," rente verdiend op een CLA investering van €",I308,". Dat brengt de totaalwaarde naar €",K308," te converteren. Dit is berekend als ",L308," ",CLA_Gegevens!$C$3," eyeventure eyecons te transfereren bij een waardering van €",CLA_Gegevens!$C$29,". Je nieuwe balans is daarmee ",N308, " ",CLA_Gegevens!$C$3," eyeventure eyecons")</f>
        <v>#N/A</v>
      </c>
    </row>
    <row r="309" spans="2:16" x14ac:dyDescent="0.55000000000000004">
      <c r="B309" s="4">
        <f>CLA_Accounts!$B307</f>
        <v>0</v>
      </c>
      <c r="C309" s="4" t="e">
        <f>VLOOKUP($B309,VENTURE_Accounts!B:K,9,FALSE)</f>
        <v>#N/A</v>
      </c>
      <c r="D309" s="4" t="e">
        <f>VLOOKUP(B309,CLA_Accounts!B:E,4,0)</f>
        <v>#N/A</v>
      </c>
      <c r="E309" s="4" t="e">
        <f>VLOOKUP($B309,VENTURE_Accounts!B:E,4,FALSE)</f>
        <v>#N/A</v>
      </c>
      <c r="F309" s="4" t="e">
        <f>VLOOKUP($B309,VENTURE_Accounts!B:E,2,FALSE)</f>
        <v>#N/A</v>
      </c>
      <c r="G309" s="4" t="e">
        <f>VLOOKUP(B309,CLA_Accounts!B:K,5,0)</f>
        <v>#N/A</v>
      </c>
      <c r="H309" s="28" t="e">
        <f>VLOOKUP($B309,VENTURE_Accounts!B:K,5,FALSE)</f>
        <v>#N/A</v>
      </c>
      <c r="I309" s="53">
        <f>VLOOKUP(B309,CLA_Berekeningen!B$6:X$191,5,FALSE)</f>
        <v>0</v>
      </c>
      <c r="J309" s="51">
        <f>VLOOKUP(B309,CLA_Berekeningen!B$6:X$191,20,FALSE)</f>
        <v>0</v>
      </c>
      <c r="K309" s="53">
        <f t="shared" si="12"/>
        <v>0</v>
      </c>
      <c r="L309" s="28" t="str">
        <f>VLOOKUP(B309,CLA_Berekeningen!B:X,23,0)</f>
        <v>0</v>
      </c>
      <c r="M309" s="4"/>
      <c r="N309" s="55" t="e">
        <f t="shared" si="13"/>
        <v>#N/A</v>
      </c>
      <c r="O309" s="55" t="e">
        <f t="shared" si="14"/>
        <v>#N/A</v>
      </c>
      <c r="P309" s="4" t="e">
        <f>_xlfn.CONCAT("Beste ",C309,". Je hebt een CLA balans van ",G309," CLA eyecons en een",CLA_Gegevens!$C$3," eyeventure balans van ",H309," eyecons. Je hebt €",J309," rente verdiend op een CLA investering van €",I309,". Dat brengt de totaalwaarde naar €",K309," te converteren. Dit is berekend als ",L309," ",CLA_Gegevens!$C$3," eyeventure eyecons te transfereren bij een waardering van €",CLA_Gegevens!$C$29,". Je nieuwe balans is daarmee ",N309, " ",CLA_Gegevens!$C$3," eyeventure eyecons")</f>
        <v>#N/A</v>
      </c>
    </row>
    <row r="310" spans="2:16" x14ac:dyDescent="0.55000000000000004">
      <c r="B310" s="4">
        <f>CLA_Accounts!$B308</f>
        <v>0</v>
      </c>
      <c r="C310" s="4" t="e">
        <f>VLOOKUP($B310,VENTURE_Accounts!B:K,9,FALSE)</f>
        <v>#N/A</v>
      </c>
      <c r="D310" s="4" t="e">
        <f>VLOOKUP(B310,CLA_Accounts!B:E,4,0)</f>
        <v>#N/A</v>
      </c>
      <c r="E310" s="4" t="e">
        <f>VLOOKUP($B310,VENTURE_Accounts!B:E,4,FALSE)</f>
        <v>#N/A</v>
      </c>
      <c r="F310" s="4" t="e">
        <f>VLOOKUP($B310,VENTURE_Accounts!B:E,2,FALSE)</f>
        <v>#N/A</v>
      </c>
      <c r="G310" s="4" t="e">
        <f>VLOOKUP(B310,CLA_Accounts!B:K,5,0)</f>
        <v>#N/A</v>
      </c>
      <c r="H310" s="28" t="e">
        <f>VLOOKUP($B310,VENTURE_Accounts!B:K,5,FALSE)</f>
        <v>#N/A</v>
      </c>
      <c r="I310" s="53">
        <f>VLOOKUP(B310,CLA_Berekeningen!B$6:X$191,5,FALSE)</f>
        <v>0</v>
      </c>
      <c r="J310" s="51">
        <f>VLOOKUP(B310,CLA_Berekeningen!B$6:X$191,20,FALSE)</f>
        <v>0</v>
      </c>
      <c r="K310" s="53">
        <f t="shared" si="12"/>
        <v>0</v>
      </c>
      <c r="L310" s="28" t="str">
        <f>VLOOKUP(B310,CLA_Berekeningen!B:X,23,0)</f>
        <v>0</v>
      </c>
      <c r="M310" s="4"/>
      <c r="N310" s="55" t="e">
        <f t="shared" si="13"/>
        <v>#N/A</v>
      </c>
      <c r="O310" s="55" t="e">
        <f t="shared" si="14"/>
        <v>#N/A</v>
      </c>
      <c r="P310" s="4" t="e">
        <f>_xlfn.CONCAT("Beste ",C310,". Je hebt een CLA balans van ",G310," CLA eyecons en een",CLA_Gegevens!$C$3," eyeventure balans van ",H310," eyecons. Je hebt €",J310," rente verdiend op een CLA investering van €",I310,". Dat brengt de totaalwaarde naar €",K310," te converteren. Dit is berekend als ",L310," ",CLA_Gegevens!$C$3," eyeventure eyecons te transfereren bij een waardering van €",CLA_Gegevens!$C$29,". Je nieuwe balans is daarmee ",N310, " ",CLA_Gegevens!$C$3," eyeventure eyecons")</f>
        <v>#N/A</v>
      </c>
    </row>
    <row r="311" spans="2:16" x14ac:dyDescent="0.55000000000000004">
      <c r="B311" s="4">
        <f>CLA_Accounts!$B309</f>
        <v>0</v>
      </c>
      <c r="C311" s="4" t="e">
        <f>VLOOKUP($B311,VENTURE_Accounts!B:K,9,FALSE)</f>
        <v>#N/A</v>
      </c>
      <c r="D311" s="4" t="e">
        <f>VLOOKUP(B311,CLA_Accounts!B:E,4,0)</f>
        <v>#N/A</v>
      </c>
      <c r="E311" s="4" t="e">
        <f>VLOOKUP($B311,VENTURE_Accounts!B:E,4,FALSE)</f>
        <v>#N/A</v>
      </c>
      <c r="F311" s="4" t="e">
        <f>VLOOKUP($B311,VENTURE_Accounts!B:E,2,FALSE)</f>
        <v>#N/A</v>
      </c>
      <c r="G311" s="4" t="e">
        <f>VLOOKUP(B311,CLA_Accounts!B:K,5,0)</f>
        <v>#N/A</v>
      </c>
      <c r="H311" s="28" t="e">
        <f>VLOOKUP($B311,VENTURE_Accounts!B:K,5,FALSE)</f>
        <v>#N/A</v>
      </c>
      <c r="I311" s="53">
        <f>VLOOKUP(B311,CLA_Berekeningen!B$6:X$191,5,FALSE)</f>
        <v>0</v>
      </c>
      <c r="J311" s="51">
        <f>VLOOKUP(B311,CLA_Berekeningen!B$6:X$191,20,FALSE)</f>
        <v>0</v>
      </c>
      <c r="K311" s="53">
        <f t="shared" si="12"/>
        <v>0</v>
      </c>
      <c r="L311" s="28" t="str">
        <f>VLOOKUP(B311,CLA_Berekeningen!B:X,23,0)</f>
        <v>0</v>
      </c>
      <c r="M311" s="4"/>
      <c r="N311" s="55" t="e">
        <f t="shared" si="13"/>
        <v>#N/A</v>
      </c>
      <c r="O311" s="55" t="e">
        <f t="shared" si="14"/>
        <v>#N/A</v>
      </c>
      <c r="P311" s="4" t="e">
        <f>_xlfn.CONCAT("Beste ",C311,". Je hebt een CLA balans van ",G311," CLA eyecons en een",CLA_Gegevens!$C$3," eyeventure balans van ",H311," eyecons. Je hebt €",J311," rente verdiend op een CLA investering van €",I311,". Dat brengt de totaalwaarde naar €",K311," te converteren. Dit is berekend als ",L311," ",CLA_Gegevens!$C$3," eyeventure eyecons te transfereren bij een waardering van €",CLA_Gegevens!$C$29,". Je nieuwe balans is daarmee ",N311, " ",CLA_Gegevens!$C$3," eyeventure eyecons")</f>
        <v>#N/A</v>
      </c>
    </row>
    <row r="312" spans="2:16" x14ac:dyDescent="0.55000000000000004">
      <c r="B312" s="4">
        <f>CLA_Accounts!$B310</f>
        <v>0</v>
      </c>
      <c r="C312" s="4" t="e">
        <f>VLOOKUP($B312,VENTURE_Accounts!B:K,9,FALSE)</f>
        <v>#N/A</v>
      </c>
      <c r="D312" s="4" t="e">
        <f>VLOOKUP(B312,CLA_Accounts!B:E,4,0)</f>
        <v>#N/A</v>
      </c>
      <c r="E312" s="4" t="e">
        <f>VLOOKUP($B312,VENTURE_Accounts!B:E,4,FALSE)</f>
        <v>#N/A</v>
      </c>
      <c r="F312" s="4" t="e">
        <f>VLOOKUP($B312,VENTURE_Accounts!B:E,2,FALSE)</f>
        <v>#N/A</v>
      </c>
      <c r="G312" s="4" t="e">
        <f>VLOOKUP(B312,CLA_Accounts!B:K,5,0)</f>
        <v>#N/A</v>
      </c>
      <c r="H312" s="28" t="e">
        <f>VLOOKUP($B312,VENTURE_Accounts!B:K,5,FALSE)</f>
        <v>#N/A</v>
      </c>
      <c r="I312" s="53">
        <f>VLOOKUP(B312,CLA_Berekeningen!B$6:X$191,5,FALSE)</f>
        <v>0</v>
      </c>
      <c r="J312" s="51">
        <f>VLOOKUP(B312,CLA_Berekeningen!B$6:X$191,20,FALSE)</f>
        <v>0</v>
      </c>
      <c r="K312" s="53">
        <f t="shared" si="12"/>
        <v>0</v>
      </c>
      <c r="L312" s="28" t="str">
        <f>VLOOKUP(B312,CLA_Berekeningen!B:X,23,0)</f>
        <v>0</v>
      </c>
      <c r="M312" s="4"/>
      <c r="N312" s="55" t="e">
        <f t="shared" si="13"/>
        <v>#N/A</v>
      </c>
      <c r="O312" s="55" t="e">
        <f t="shared" si="14"/>
        <v>#N/A</v>
      </c>
      <c r="P312" s="4" t="e">
        <f>_xlfn.CONCAT("Beste ",C312,". Je hebt een CLA balans van ",G312," CLA eyecons en een",CLA_Gegevens!$C$3," eyeventure balans van ",H312," eyecons. Je hebt €",J312," rente verdiend op een CLA investering van €",I312,". Dat brengt de totaalwaarde naar €",K312," te converteren. Dit is berekend als ",L312," ",CLA_Gegevens!$C$3," eyeventure eyecons te transfereren bij een waardering van €",CLA_Gegevens!$C$29,". Je nieuwe balans is daarmee ",N312, " ",CLA_Gegevens!$C$3," eyeventure eyecons")</f>
        <v>#N/A</v>
      </c>
    </row>
    <row r="313" spans="2:16" x14ac:dyDescent="0.55000000000000004">
      <c r="B313" s="4">
        <f>CLA_Accounts!$B311</f>
        <v>0</v>
      </c>
      <c r="C313" s="4" t="e">
        <f>VLOOKUP($B313,VENTURE_Accounts!B:K,9,FALSE)</f>
        <v>#N/A</v>
      </c>
      <c r="D313" s="4" t="e">
        <f>VLOOKUP(B313,CLA_Accounts!B:E,4,0)</f>
        <v>#N/A</v>
      </c>
      <c r="E313" s="4" t="e">
        <f>VLOOKUP($B313,VENTURE_Accounts!B:E,4,FALSE)</f>
        <v>#N/A</v>
      </c>
      <c r="F313" s="4" t="e">
        <f>VLOOKUP($B313,VENTURE_Accounts!B:E,2,FALSE)</f>
        <v>#N/A</v>
      </c>
      <c r="G313" s="4" t="e">
        <f>VLOOKUP(B313,CLA_Accounts!B:K,5,0)</f>
        <v>#N/A</v>
      </c>
      <c r="H313" s="28" t="e">
        <f>VLOOKUP($B313,VENTURE_Accounts!B:K,5,FALSE)</f>
        <v>#N/A</v>
      </c>
      <c r="I313" s="53">
        <f>VLOOKUP(B313,CLA_Berekeningen!B$6:X$191,5,FALSE)</f>
        <v>0</v>
      </c>
      <c r="J313" s="51">
        <f>VLOOKUP(B313,CLA_Berekeningen!B$6:X$191,20,FALSE)</f>
        <v>0</v>
      </c>
      <c r="K313" s="53">
        <f t="shared" si="12"/>
        <v>0</v>
      </c>
      <c r="L313" s="28" t="str">
        <f>VLOOKUP(B313,CLA_Berekeningen!B:X,23,0)</f>
        <v>0</v>
      </c>
      <c r="M313" s="4"/>
      <c r="N313" s="55" t="e">
        <f t="shared" si="13"/>
        <v>#N/A</v>
      </c>
      <c r="O313" s="55" t="e">
        <f t="shared" si="14"/>
        <v>#N/A</v>
      </c>
      <c r="P313" s="4" t="e">
        <f>_xlfn.CONCAT("Beste ",C313,". Je hebt een CLA balans van ",G313," CLA eyecons en een",CLA_Gegevens!$C$3," eyeventure balans van ",H313," eyecons. Je hebt €",J313," rente verdiend op een CLA investering van €",I313,". Dat brengt de totaalwaarde naar €",K313," te converteren. Dit is berekend als ",L313," ",CLA_Gegevens!$C$3," eyeventure eyecons te transfereren bij een waardering van €",CLA_Gegevens!$C$29,". Je nieuwe balans is daarmee ",N313, " ",CLA_Gegevens!$C$3," eyeventure eyecons")</f>
        <v>#N/A</v>
      </c>
    </row>
    <row r="314" spans="2:16" x14ac:dyDescent="0.55000000000000004">
      <c r="B314" s="4">
        <f>CLA_Accounts!$B312</f>
        <v>0</v>
      </c>
      <c r="C314" s="4" t="e">
        <f>VLOOKUP($B314,VENTURE_Accounts!B:K,9,FALSE)</f>
        <v>#N/A</v>
      </c>
      <c r="D314" s="4" t="e">
        <f>VLOOKUP(B314,CLA_Accounts!B:E,4,0)</f>
        <v>#N/A</v>
      </c>
      <c r="E314" s="4" t="e">
        <f>VLOOKUP($B314,VENTURE_Accounts!B:E,4,FALSE)</f>
        <v>#N/A</v>
      </c>
      <c r="F314" s="4" t="e">
        <f>VLOOKUP($B314,VENTURE_Accounts!B:E,2,FALSE)</f>
        <v>#N/A</v>
      </c>
      <c r="G314" s="4" t="e">
        <f>VLOOKUP(B314,CLA_Accounts!B:K,5,0)</f>
        <v>#N/A</v>
      </c>
      <c r="H314" s="28" t="e">
        <f>VLOOKUP($B314,VENTURE_Accounts!B:K,5,FALSE)</f>
        <v>#N/A</v>
      </c>
      <c r="I314" s="53">
        <f>VLOOKUP(B314,CLA_Berekeningen!B$6:X$191,5,FALSE)</f>
        <v>0</v>
      </c>
      <c r="J314" s="51">
        <f>VLOOKUP(B314,CLA_Berekeningen!B$6:X$191,20,FALSE)</f>
        <v>0</v>
      </c>
      <c r="K314" s="53">
        <f t="shared" si="12"/>
        <v>0</v>
      </c>
      <c r="L314" s="28" t="str">
        <f>VLOOKUP(B314,CLA_Berekeningen!B:X,23,0)</f>
        <v>0</v>
      </c>
      <c r="M314" s="4"/>
      <c r="N314" s="55" t="e">
        <f t="shared" si="13"/>
        <v>#N/A</v>
      </c>
      <c r="O314" s="55" t="e">
        <f t="shared" si="14"/>
        <v>#N/A</v>
      </c>
      <c r="P314" s="4" t="e">
        <f>_xlfn.CONCAT("Beste ",C314,". Je hebt een CLA balans van ",G314," CLA eyecons en een",CLA_Gegevens!$C$3," eyeventure balans van ",H314," eyecons. Je hebt €",J314," rente verdiend op een CLA investering van €",I314,". Dat brengt de totaalwaarde naar €",K314," te converteren. Dit is berekend als ",L314," ",CLA_Gegevens!$C$3," eyeventure eyecons te transfereren bij een waardering van €",CLA_Gegevens!$C$29,". Je nieuwe balans is daarmee ",N314, " ",CLA_Gegevens!$C$3," eyeventure eyecons")</f>
        <v>#N/A</v>
      </c>
    </row>
    <row r="315" spans="2:16" x14ac:dyDescent="0.55000000000000004">
      <c r="B315" s="4">
        <f>CLA_Accounts!$B313</f>
        <v>0</v>
      </c>
      <c r="C315" s="4" t="e">
        <f>VLOOKUP($B315,VENTURE_Accounts!B:K,9,FALSE)</f>
        <v>#N/A</v>
      </c>
      <c r="D315" s="4" t="e">
        <f>VLOOKUP(B315,CLA_Accounts!B:E,4,0)</f>
        <v>#N/A</v>
      </c>
      <c r="E315" s="4" t="e">
        <f>VLOOKUP($B315,VENTURE_Accounts!B:E,4,FALSE)</f>
        <v>#N/A</v>
      </c>
      <c r="F315" s="4" t="e">
        <f>VLOOKUP($B315,VENTURE_Accounts!B:E,2,FALSE)</f>
        <v>#N/A</v>
      </c>
      <c r="G315" s="4" t="e">
        <f>VLOOKUP(B315,CLA_Accounts!B:K,5,0)</f>
        <v>#N/A</v>
      </c>
      <c r="H315" s="28" t="e">
        <f>VLOOKUP($B315,VENTURE_Accounts!B:K,5,FALSE)</f>
        <v>#N/A</v>
      </c>
      <c r="I315" s="53">
        <f>VLOOKUP(B315,CLA_Berekeningen!B$6:X$191,5,FALSE)</f>
        <v>0</v>
      </c>
      <c r="J315" s="51">
        <f>VLOOKUP(B315,CLA_Berekeningen!B$6:X$191,20,FALSE)</f>
        <v>0</v>
      </c>
      <c r="K315" s="53">
        <f t="shared" si="12"/>
        <v>0</v>
      </c>
      <c r="L315" s="28" t="str">
        <f>VLOOKUP(B315,CLA_Berekeningen!B:X,23,0)</f>
        <v>0</v>
      </c>
      <c r="M315" s="4"/>
      <c r="N315" s="55" t="e">
        <f t="shared" si="13"/>
        <v>#N/A</v>
      </c>
      <c r="O315" s="55" t="e">
        <f t="shared" si="14"/>
        <v>#N/A</v>
      </c>
      <c r="P315" s="4" t="e">
        <f>_xlfn.CONCAT("Beste ",C315,". Je hebt een CLA balans van ",G315," CLA eyecons en een",CLA_Gegevens!$C$3," eyeventure balans van ",H315," eyecons. Je hebt €",J315," rente verdiend op een CLA investering van €",I315,". Dat brengt de totaalwaarde naar €",K315," te converteren. Dit is berekend als ",L315," ",CLA_Gegevens!$C$3," eyeventure eyecons te transfereren bij een waardering van €",CLA_Gegevens!$C$29,". Je nieuwe balans is daarmee ",N315, " ",CLA_Gegevens!$C$3," eyeventure eyecons")</f>
        <v>#N/A</v>
      </c>
    </row>
    <row r="316" spans="2:16" x14ac:dyDescent="0.55000000000000004">
      <c r="B316" s="4">
        <f>CLA_Accounts!$B314</f>
        <v>0</v>
      </c>
      <c r="C316" s="4" t="e">
        <f>VLOOKUP($B316,VENTURE_Accounts!B:K,9,FALSE)</f>
        <v>#N/A</v>
      </c>
      <c r="D316" s="4" t="e">
        <f>VLOOKUP(B316,CLA_Accounts!B:E,4,0)</f>
        <v>#N/A</v>
      </c>
      <c r="E316" s="4" t="e">
        <f>VLOOKUP($B316,VENTURE_Accounts!B:E,4,FALSE)</f>
        <v>#N/A</v>
      </c>
      <c r="F316" s="4" t="e">
        <f>VLOOKUP($B316,VENTURE_Accounts!B:E,2,FALSE)</f>
        <v>#N/A</v>
      </c>
      <c r="G316" s="4" t="e">
        <f>VLOOKUP(B316,CLA_Accounts!B:K,5,0)</f>
        <v>#N/A</v>
      </c>
      <c r="H316" s="28" t="e">
        <f>VLOOKUP($B316,VENTURE_Accounts!B:K,5,FALSE)</f>
        <v>#N/A</v>
      </c>
      <c r="I316" s="53">
        <f>VLOOKUP(B316,CLA_Berekeningen!B$6:X$191,5,FALSE)</f>
        <v>0</v>
      </c>
      <c r="J316" s="51">
        <f>VLOOKUP(B316,CLA_Berekeningen!B$6:X$191,20,FALSE)</f>
        <v>0</v>
      </c>
      <c r="K316" s="53">
        <f t="shared" si="12"/>
        <v>0</v>
      </c>
      <c r="L316" s="28" t="str">
        <f>VLOOKUP(B316,CLA_Berekeningen!B:X,23,0)</f>
        <v>0</v>
      </c>
      <c r="M316" s="4"/>
      <c r="N316" s="55" t="e">
        <f t="shared" si="13"/>
        <v>#N/A</v>
      </c>
      <c r="O316" s="55" t="e">
        <f t="shared" si="14"/>
        <v>#N/A</v>
      </c>
      <c r="P316" s="4" t="e">
        <f>_xlfn.CONCAT("Beste ",C316,". Je hebt een CLA balans van ",G316," CLA eyecons en een",CLA_Gegevens!$C$3," eyeventure balans van ",H316," eyecons. Je hebt €",J316," rente verdiend op een CLA investering van €",I316,". Dat brengt de totaalwaarde naar €",K316," te converteren. Dit is berekend als ",L316," ",CLA_Gegevens!$C$3," eyeventure eyecons te transfereren bij een waardering van €",CLA_Gegevens!$C$29,". Je nieuwe balans is daarmee ",N316, " ",CLA_Gegevens!$C$3," eyeventure eyecons")</f>
        <v>#N/A</v>
      </c>
    </row>
    <row r="317" spans="2:16" x14ac:dyDescent="0.55000000000000004">
      <c r="B317" s="4">
        <f>CLA_Accounts!$B315</f>
        <v>0</v>
      </c>
      <c r="C317" s="4" t="e">
        <f>VLOOKUP($B317,VENTURE_Accounts!B:K,9,FALSE)</f>
        <v>#N/A</v>
      </c>
      <c r="D317" s="4" t="e">
        <f>VLOOKUP(B317,CLA_Accounts!B:E,4,0)</f>
        <v>#N/A</v>
      </c>
      <c r="E317" s="4" t="e">
        <f>VLOOKUP($B317,VENTURE_Accounts!B:E,4,FALSE)</f>
        <v>#N/A</v>
      </c>
      <c r="F317" s="4" t="e">
        <f>VLOOKUP($B317,VENTURE_Accounts!B:E,2,FALSE)</f>
        <v>#N/A</v>
      </c>
      <c r="G317" s="4" t="e">
        <f>VLOOKUP(B317,CLA_Accounts!B:K,5,0)</f>
        <v>#N/A</v>
      </c>
      <c r="H317" s="28" t="e">
        <f>VLOOKUP($B317,VENTURE_Accounts!B:K,5,FALSE)</f>
        <v>#N/A</v>
      </c>
      <c r="I317" s="53">
        <f>VLOOKUP(B317,CLA_Berekeningen!B$6:X$191,5,FALSE)</f>
        <v>0</v>
      </c>
      <c r="J317" s="51">
        <f>VLOOKUP(B317,CLA_Berekeningen!B$6:X$191,20,FALSE)</f>
        <v>0</v>
      </c>
      <c r="K317" s="53">
        <f t="shared" si="12"/>
        <v>0</v>
      </c>
      <c r="L317" s="28" t="str">
        <f>VLOOKUP(B317,CLA_Berekeningen!B:X,23,0)</f>
        <v>0</v>
      </c>
      <c r="M317" s="4"/>
      <c r="N317" s="55" t="e">
        <f t="shared" si="13"/>
        <v>#N/A</v>
      </c>
      <c r="O317" s="55" t="e">
        <f t="shared" si="14"/>
        <v>#N/A</v>
      </c>
      <c r="P317" s="4" t="e">
        <f>_xlfn.CONCAT("Beste ",C317,". Je hebt een CLA balans van ",G317," CLA eyecons en een",CLA_Gegevens!$C$3," eyeventure balans van ",H317," eyecons. Je hebt €",J317," rente verdiend op een CLA investering van €",I317,". Dat brengt de totaalwaarde naar €",K317," te converteren. Dit is berekend als ",L317," ",CLA_Gegevens!$C$3," eyeventure eyecons te transfereren bij een waardering van €",CLA_Gegevens!$C$29,". Je nieuwe balans is daarmee ",N317, " ",CLA_Gegevens!$C$3," eyeventure eyecons")</f>
        <v>#N/A</v>
      </c>
    </row>
    <row r="318" spans="2:16" x14ac:dyDescent="0.55000000000000004">
      <c r="B318" s="4">
        <f>CLA_Accounts!$B316</f>
        <v>0</v>
      </c>
      <c r="C318" s="4" t="e">
        <f>VLOOKUP($B318,VENTURE_Accounts!B:K,9,FALSE)</f>
        <v>#N/A</v>
      </c>
      <c r="D318" s="4" t="e">
        <f>VLOOKUP(B318,CLA_Accounts!B:E,4,0)</f>
        <v>#N/A</v>
      </c>
      <c r="E318" s="4" t="e">
        <f>VLOOKUP($B318,VENTURE_Accounts!B:E,4,FALSE)</f>
        <v>#N/A</v>
      </c>
      <c r="F318" s="4" t="e">
        <f>VLOOKUP($B318,VENTURE_Accounts!B:E,2,FALSE)</f>
        <v>#N/A</v>
      </c>
      <c r="G318" s="4" t="e">
        <f>VLOOKUP(B318,CLA_Accounts!B:K,5,0)</f>
        <v>#N/A</v>
      </c>
      <c r="H318" s="28" t="e">
        <f>VLOOKUP($B318,VENTURE_Accounts!B:K,5,FALSE)</f>
        <v>#N/A</v>
      </c>
      <c r="I318" s="53">
        <f>VLOOKUP(B318,CLA_Berekeningen!B$6:X$191,5,FALSE)</f>
        <v>0</v>
      </c>
      <c r="J318" s="51">
        <f>VLOOKUP(B318,CLA_Berekeningen!B$6:X$191,20,FALSE)</f>
        <v>0</v>
      </c>
      <c r="K318" s="53">
        <f t="shared" si="12"/>
        <v>0</v>
      </c>
      <c r="L318" s="28" t="str">
        <f>VLOOKUP(B318,CLA_Berekeningen!B:X,23,0)</f>
        <v>0</v>
      </c>
      <c r="M318" s="4"/>
      <c r="N318" s="55" t="e">
        <f t="shared" si="13"/>
        <v>#N/A</v>
      </c>
      <c r="O318" s="55" t="e">
        <f t="shared" si="14"/>
        <v>#N/A</v>
      </c>
      <c r="P318" s="4" t="e">
        <f>_xlfn.CONCAT("Beste ",C318,". Je hebt een CLA balans van ",G318," CLA eyecons en een",CLA_Gegevens!$C$3," eyeventure balans van ",H318," eyecons. Je hebt €",J318," rente verdiend op een CLA investering van €",I318,". Dat brengt de totaalwaarde naar €",K318," te converteren. Dit is berekend als ",L318," ",CLA_Gegevens!$C$3," eyeventure eyecons te transfereren bij een waardering van €",CLA_Gegevens!$C$29,". Je nieuwe balans is daarmee ",N318, " ",CLA_Gegevens!$C$3," eyeventure eyecons")</f>
        <v>#N/A</v>
      </c>
    </row>
    <row r="319" spans="2:16" x14ac:dyDescent="0.55000000000000004">
      <c r="B319" s="4">
        <f>CLA_Accounts!$B317</f>
        <v>0</v>
      </c>
      <c r="C319" s="4" t="e">
        <f>VLOOKUP($B319,VENTURE_Accounts!B:K,9,FALSE)</f>
        <v>#N/A</v>
      </c>
      <c r="D319" s="4" t="e">
        <f>VLOOKUP(B319,CLA_Accounts!B:E,4,0)</f>
        <v>#N/A</v>
      </c>
      <c r="E319" s="4" t="e">
        <f>VLOOKUP($B319,VENTURE_Accounts!B:E,4,FALSE)</f>
        <v>#N/A</v>
      </c>
      <c r="F319" s="4" t="e">
        <f>VLOOKUP($B319,VENTURE_Accounts!B:E,2,FALSE)</f>
        <v>#N/A</v>
      </c>
      <c r="G319" s="4" t="e">
        <f>VLOOKUP(B319,CLA_Accounts!B:K,5,0)</f>
        <v>#N/A</v>
      </c>
      <c r="H319" s="28" t="e">
        <f>VLOOKUP($B319,VENTURE_Accounts!B:K,5,FALSE)</f>
        <v>#N/A</v>
      </c>
      <c r="I319" s="53">
        <f>VLOOKUP(B319,CLA_Berekeningen!B$6:X$191,5,FALSE)</f>
        <v>0</v>
      </c>
      <c r="J319" s="51">
        <f>VLOOKUP(B319,CLA_Berekeningen!B$6:X$191,20,FALSE)</f>
        <v>0</v>
      </c>
      <c r="K319" s="53">
        <f t="shared" si="12"/>
        <v>0</v>
      </c>
      <c r="L319" s="28" t="str">
        <f>VLOOKUP(B319,CLA_Berekeningen!B:X,23,0)</f>
        <v>0</v>
      </c>
      <c r="M319" s="4"/>
      <c r="N319" s="55" t="e">
        <f t="shared" si="13"/>
        <v>#N/A</v>
      </c>
      <c r="O319" s="55" t="e">
        <f t="shared" si="14"/>
        <v>#N/A</v>
      </c>
      <c r="P319" s="4" t="e">
        <f>_xlfn.CONCAT("Beste ",C319,". Je hebt een CLA balans van ",G319," CLA eyecons en een",CLA_Gegevens!$C$3," eyeventure balans van ",H319," eyecons. Je hebt €",J319," rente verdiend op een CLA investering van €",I319,". Dat brengt de totaalwaarde naar €",K319," te converteren. Dit is berekend als ",L319," ",CLA_Gegevens!$C$3," eyeventure eyecons te transfereren bij een waardering van €",CLA_Gegevens!$C$29,". Je nieuwe balans is daarmee ",N319, " ",CLA_Gegevens!$C$3," eyeventure eyecons")</f>
        <v>#N/A</v>
      </c>
    </row>
    <row r="320" spans="2:16" x14ac:dyDescent="0.55000000000000004">
      <c r="B320" s="4">
        <f>CLA_Accounts!$B318</f>
        <v>0</v>
      </c>
      <c r="C320" s="4" t="e">
        <f>VLOOKUP($B320,VENTURE_Accounts!B:K,9,FALSE)</f>
        <v>#N/A</v>
      </c>
      <c r="D320" s="4" t="e">
        <f>VLOOKUP(B320,CLA_Accounts!B:E,4,0)</f>
        <v>#N/A</v>
      </c>
      <c r="E320" s="4" t="e">
        <f>VLOOKUP($B320,VENTURE_Accounts!B:E,4,FALSE)</f>
        <v>#N/A</v>
      </c>
      <c r="F320" s="4" t="e">
        <f>VLOOKUP($B320,VENTURE_Accounts!B:E,2,FALSE)</f>
        <v>#N/A</v>
      </c>
      <c r="G320" s="4" t="e">
        <f>VLOOKUP(B320,CLA_Accounts!B:K,5,0)</f>
        <v>#N/A</v>
      </c>
      <c r="H320" s="28" t="e">
        <f>VLOOKUP($B320,VENTURE_Accounts!B:K,5,FALSE)</f>
        <v>#N/A</v>
      </c>
      <c r="I320" s="53">
        <f>VLOOKUP(B320,CLA_Berekeningen!B$6:X$191,5,FALSE)</f>
        <v>0</v>
      </c>
      <c r="J320" s="51">
        <f>VLOOKUP(B320,CLA_Berekeningen!B$6:X$191,20,FALSE)</f>
        <v>0</v>
      </c>
      <c r="K320" s="53">
        <f t="shared" si="12"/>
        <v>0</v>
      </c>
      <c r="L320" s="28" t="str">
        <f>VLOOKUP(B320,CLA_Berekeningen!B:X,23,0)</f>
        <v>0</v>
      </c>
      <c r="M320" s="4"/>
      <c r="N320" s="55" t="e">
        <f t="shared" si="13"/>
        <v>#N/A</v>
      </c>
      <c r="O320" s="55" t="e">
        <f t="shared" si="14"/>
        <v>#N/A</v>
      </c>
      <c r="P320" s="4" t="e">
        <f>_xlfn.CONCAT("Beste ",C320,". Je hebt een CLA balans van ",G320," CLA eyecons en een",CLA_Gegevens!$C$3," eyeventure balans van ",H320," eyecons. Je hebt €",J320," rente verdiend op een CLA investering van €",I320,". Dat brengt de totaalwaarde naar €",K320," te converteren. Dit is berekend als ",L320," ",CLA_Gegevens!$C$3," eyeventure eyecons te transfereren bij een waardering van €",CLA_Gegevens!$C$29,". Je nieuwe balans is daarmee ",N320, " ",CLA_Gegevens!$C$3," eyeventure eyecons")</f>
        <v>#N/A</v>
      </c>
    </row>
    <row r="321" spans="2:16" x14ac:dyDescent="0.55000000000000004">
      <c r="B321" s="4">
        <f>CLA_Accounts!$B319</f>
        <v>0</v>
      </c>
      <c r="C321" s="4" t="e">
        <f>VLOOKUP($B321,VENTURE_Accounts!B:K,9,FALSE)</f>
        <v>#N/A</v>
      </c>
      <c r="D321" s="4" t="e">
        <f>VLOOKUP(B321,CLA_Accounts!B:E,4,0)</f>
        <v>#N/A</v>
      </c>
      <c r="E321" s="4" t="e">
        <f>VLOOKUP($B321,VENTURE_Accounts!B:E,4,FALSE)</f>
        <v>#N/A</v>
      </c>
      <c r="F321" s="4" t="e">
        <f>VLOOKUP($B321,VENTURE_Accounts!B:E,2,FALSE)</f>
        <v>#N/A</v>
      </c>
      <c r="G321" s="4" t="e">
        <f>VLOOKUP(B321,CLA_Accounts!B:K,5,0)</f>
        <v>#N/A</v>
      </c>
      <c r="H321" s="28" t="e">
        <f>VLOOKUP($B321,VENTURE_Accounts!B:K,5,FALSE)</f>
        <v>#N/A</v>
      </c>
      <c r="I321" s="53">
        <f>VLOOKUP(B321,CLA_Berekeningen!B$6:X$191,5,FALSE)</f>
        <v>0</v>
      </c>
      <c r="J321" s="51">
        <f>VLOOKUP(B321,CLA_Berekeningen!B$6:X$191,20,FALSE)</f>
        <v>0</v>
      </c>
      <c r="K321" s="53">
        <f t="shared" si="12"/>
        <v>0</v>
      </c>
      <c r="L321" s="28" t="str">
        <f>VLOOKUP(B321,CLA_Berekeningen!B:X,23,0)</f>
        <v>0</v>
      </c>
      <c r="M321" s="4"/>
      <c r="N321" s="55" t="e">
        <f t="shared" si="13"/>
        <v>#N/A</v>
      </c>
      <c r="O321" s="55" t="e">
        <f t="shared" si="14"/>
        <v>#N/A</v>
      </c>
      <c r="P321" s="4" t="e">
        <f>_xlfn.CONCAT("Beste ",C321,". Je hebt een CLA balans van ",G321," CLA eyecons en een",CLA_Gegevens!$C$3," eyeventure balans van ",H321," eyecons. Je hebt €",J321," rente verdiend op een CLA investering van €",I321,". Dat brengt de totaalwaarde naar €",K321," te converteren. Dit is berekend als ",L321," ",CLA_Gegevens!$C$3," eyeventure eyecons te transfereren bij een waardering van €",CLA_Gegevens!$C$29,". Je nieuwe balans is daarmee ",N321, " ",CLA_Gegevens!$C$3," eyeventure eyecons")</f>
        <v>#N/A</v>
      </c>
    </row>
    <row r="322" spans="2:16" x14ac:dyDescent="0.55000000000000004">
      <c r="B322" s="4">
        <f>CLA_Accounts!$B320</f>
        <v>0</v>
      </c>
      <c r="C322" s="4" t="e">
        <f>VLOOKUP($B322,VENTURE_Accounts!B:K,9,FALSE)</f>
        <v>#N/A</v>
      </c>
      <c r="D322" s="4" t="e">
        <f>VLOOKUP(B322,CLA_Accounts!B:E,4,0)</f>
        <v>#N/A</v>
      </c>
      <c r="E322" s="4" t="e">
        <f>VLOOKUP($B322,VENTURE_Accounts!B:E,4,FALSE)</f>
        <v>#N/A</v>
      </c>
      <c r="F322" s="4" t="e">
        <f>VLOOKUP($B322,VENTURE_Accounts!B:E,2,FALSE)</f>
        <v>#N/A</v>
      </c>
      <c r="G322" s="4" t="e">
        <f>VLOOKUP(B322,CLA_Accounts!B:K,5,0)</f>
        <v>#N/A</v>
      </c>
      <c r="H322" s="28" t="e">
        <f>VLOOKUP($B322,VENTURE_Accounts!B:K,5,FALSE)</f>
        <v>#N/A</v>
      </c>
      <c r="I322" s="53">
        <f>VLOOKUP(B322,CLA_Berekeningen!B$6:X$191,5,FALSE)</f>
        <v>0</v>
      </c>
      <c r="J322" s="51">
        <f>VLOOKUP(B322,CLA_Berekeningen!B$6:X$191,20,FALSE)</f>
        <v>0</v>
      </c>
      <c r="K322" s="53">
        <f t="shared" si="12"/>
        <v>0</v>
      </c>
      <c r="L322" s="28" t="str">
        <f>VLOOKUP(B322,CLA_Berekeningen!B:X,23,0)</f>
        <v>0</v>
      </c>
      <c r="M322" s="4"/>
      <c r="N322" s="55" t="e">
        <f t="shared" si="13"/>
        <v>#N/A</v>
      </c>
      <c r="O322" s="55" t="e">
        <f t="shared" si="14"/>
        <v>#N/A</v>
      </c>
      <c r="P322" s="4" t="e">
        <f>_xlfn.CONCAT("Beste ",C322,". Je hebt een CLA balans van ",G322," CLA eyecons en een",CLA_Gegevens!$C$3," eyeventure balans van ",H322," eyecons. Je hebt €",J322," rente verdiend op een CLA investering van €",I322,". Dat brengt de totaalwaarde naar €",K322," te converteren. Dit is berekend als ",L322," ",CLA_Gegevens!$C$3," eyeventure eyecons te transfereren bij een waardering van €",CLA_Gegevens!$C$29,". Je nieuwe balans is daarmee ",N322, " ",CLA_Gegevens!$C$3," eyeventure eyecons")</f>
        <v>#N/A</v>
      </c>
    </row>
    <row r="323" spans="2:16" x14ac:dyDescent="0.55000000000000004">
      <c r="B323" s="4">
        <f>CLA_Accounts!$B321</f>
        <v>0</v>
      </c>
      <c r="C323" s="4" t="e">
        <f>VLOOKUP($B323,VENTURE_Accounts!B:K,9,FALSE)</f>
        <v>#N/A</v>
      </c>
      <c r="D323" s="4" t="e">
        <f>VLOOKUP(B323,CLA_Accounts!B:E,4,0)</f>
        <v>#N/A</v>
      </c>
      <c r="E323" s="4" t="e">
        <f>VLOOKUP($B323,VENTURE_Accounts!B:E,4,FALSE)</f>
        <v>#N/A</v>
      </c>
      <c r="F323" s="4" t="e">
        <f>VLOOKUP($B323,VENTURE_Accounts!B:E,2,FALSE)</f>
        <v>#N/A</v>
      </c>
      <c r="G323" s="4" t="e">
        <f>VLOOKUP(B323,CLA_Accounts!B:K,5,0)</f>
        <v>#N/A</v>
      </c>
      <c r="H323" s="28" t="e">
        <f>VLOOKUP($B323,VENTURE_Accounts!B:K,5,FALSE)</f>
        <v>#N/A</v>
      </c>
      <c r="I323" s="53">
        <f>VLOOKUP(B323,CLA_Berekeningen!B$6:X$191,5,FALSE)</f>
        <v>0</v>
      </c>
      <c r="J323" s="51">
        <f>VLOOKUP(B323,CLA_Berekeningen!B$6:X$191,20,FALSE)</f>
        <v>0</v>
      </c>
      <c r="K323" s="53">
        <f t="shared" si="12"/>
        <v>0</v>
      </c>
      <c r="L323" s="28" t="str">
        <f>VLOOKUP(B323,CLA_Berekeningen!B:X,23,0)</f>
        <v>0</v>
      </c>
      <c r="M323" s="4"/>
      <c r="N323" s="55" t="e">
        <f t="shared" si="13"/>
        <v>#N/A</v>
      </c>
      <c r="O323" s="55" t="e">
        <f t="shared" si="14"/>
        <v>#N/A</v>
      </c>
      <c r="P323" s="4" t="e">
        <f>_xlfn.CONCAT("Beste ",C323,". Je hebt een CLA balans van ",G323," CLA eyecons en een",CLA_Gegevens!$C$3," eyeventure balans van ",H323," eyecons. Je hebt €",J323," rente verdiend op een CLA investering van €",I323,". Dat brengt de totaalwaarde naar €",K323," te converteren. Dit is berekend als ",L323," ",CLA_Gegevens!$C$3," eyeventure eyecons te transfereren bij een waardering van €",CLA_Gegevens!$C$29,". Je nieuwe balans is daarmee ",N323, " ",CLA_Gegevens!$C$3," eyeventure eyecons")</f>
        <v>#N/A</v>
      </c>
    </row>
    <row r="324" spans="2:16" x14ac:dyDescent="0.55000000000000004">
      <c r="B324" s="4">
        <f>CLA_Accounts!$B322</f>
        <v>0</v>
      </c>
      <c r="C324" s="4" t="e">
        <f>VLOOKUP($B324,VENTURE_Accounts!B:K,9,FALSE)</f>
        <v>#N/A</v>
      </c>
      <c r="D324" s="4" t="e">
        <f>VLOOKUP(B324,CLA_Accounts!B:E,4,0)</f>
        <v>#N/A</v>
      </c>
      <c r="E324" s="4" t="e">
        <f>VLOOKUP($B324,VENTURE_Accounts!B:E,4,FALSE)</f>
        <v>#N/A</v>
      </c>
      <c r="F324" s="4" t="e">
        <f>VLOOKUP($B324,VENTURE_Accounts!B:E,2,FALSE)</f>
        <v>#N/A</v>
      </c>
      <c r="G324" s="4" t="e">
        <f>VLOOKUP(B324,CLA_Accounts!B:K,5,0)</f>
        <v>#N/A</v>
      </c>
      <c r="H324" s="28" t="e">
        <f>VLOOKUP($B324,VENTURE_Accounts!B:K,5,FALSE)</f>
        <v>#N/A</v>
      </c>
      <c r="I324" s="53">
        <f>VLOOKUP(B324,CLA_Berekeningen!B$6:X$191,5,FALSE)</f>
        <v>0</v>
      </c>
      <c r="J324" s="51">
        <f>VLOOKUP(B324,CLA_Berekeningen!B$6:X$191,20,FALSE)</f>
        <v>0</v>
      </c>
      <c r="K324" s="53">
        <f t="shared" si="12"/>
        <v>0</v>
      </c>
      <c r="L324" s="28" t="str">
        <f>VLOOKUP(B324,CLA_Berekeningen!B:X,23,0)</f>
        <v>0</v>
      </c>
      <c r="M324" s="4"/>
      <c r="N324" s="55" t="e">
        <f t="shared" si="13"/>
        <v>#N/A</v>
      </c>
      <c r="O324" s="55" t="e">
        <f t="shared" si="14"/>
        <v>#N/A</v>
      </c>
      <c r="P324" s="4" t="e">
        <f>_xlfn.CONCAT("Beste ",C324,". Je hebt een CLA balans van ",G324," CLA eyecons en een",CLA_Gegevens!$C$3," eyeventure balans van ",H324," eyecons. Je hebt €",J324," rente verdiend op een CLA investering van €",I324,". Dat brengt de totaalwaarde naar €",K324," te converteren. Dit is berekend als ",L324," ",CLA_Gegevens!$C$3," eyeventure eyecons te transfereren bij een waardering van €",CLA_Gegevens!$C$29,". Je nieuwe balans is daarmee ",N324, " ",CLA_Gegevens!$C$3," eyeventure eyecons")</f>
        <v>#N/A</v>
      </c>
    </row>
    <row r="325" spans="2:16" x14ac:dyDescent="0.55000000000000004">
      <c r="B325" s="4">
        <f>CLA_Accounts!$B323</f>
        <v>0</v>
      </c>
      <c r="C325" s="4" t="e">
        <f>VLOOKUP($B325,VENTURE_Accounts!B:K,9,FALSE)</f>
        <v>#N/A</v>
      </c>
      <c r="D325" s="4" t="e">
        <f>VLOOKUP(B325,CLA_Accounts!B:E,4,0)</f>
        <v>#N/A</v>
      </c>
      <c r="E325" s="4" t="e">
        <f>VLOOKUP($B325,VENTURE_Accounts!B:E,4,FALSE)</f>
        <v>#N/A</v>
      </c>
      <c r="F325" s="4" t="e">
        <f>VLOOKUP($B325,VENTURE_Accounts!B:E,2,FALSE)</f>
        <v>#N/A</v>
      </c>
      <c r="G325" s="4" t="e">
        <f>VLOOKUP(B325,CLA_Accounts!B:K,5,0)</f>
        <v>#N/A</v>
      </c>
      <c r="H325" s="28" t="e">
        <f>VLOOKUP($B325,VENTURE_Accounts!B:K,5,FALSE)</f>
        <v>#N/A</v>
      </c>
      <c r="I325" s="53">
        <f>VLOOKUP(B325,CLA_Berekeningen!B$6:X$191,5,FALSE)</f>
        <v>0</v>
      </c>
      <c r="J325" s="51">
        <f>VLOOKUP(B325,CLA_Berekeningen!B$6:X$191,20,FALSE)</f>
        <v>0</v>
      </c>
      <c r="K325" s="53">
        <f t="shared" si="12"/>
        <v>0</v>
      </c>
      <c r="L325" s="28" t="str">
        <f>VLOOKUP(B325,CLA_Berekeningen!B:X,23,0)</f>
        <v>0</v>
      </c>
      <c r="M325" s="4"/>
      <c r="N325" s="55" t="e">
        <f t="shared" si="13"/>
        <v>#N/A</v>
      </c>
      <c r="O325" s="55" t="e">
        <f t="shared" si="14"/>
        <v>#N/A</v>
      </c>
      <c r="P325" s="4" t="e">
        <f>_xlfn.CONCAT("Beste ",C325,". Je hebt een CLA balans van ",G325," CLA eyecons en een",CLA_Gegevens!$C$3," eyeventure balans van ",H325," eyecons. Je hebt €",J325," rente verdiend op een CLA investering van €",I325,". Dat brengt de totaalwaarde naar €",K325," te converteren. Dit is berekend als ",L325," ",CLA_Gegevens!$C$3," eyeventure eyecons te transfereren bij een waardering van €",CLA_Gegevens!$C$29,". Je nieuwe balans is daarmee ",N325, " ",CLA_Gegevens!$C$3," eyeventure eyecons")</f>
        <v>#N/A</v>
      </c>
    </row>
    <row r="326" spans="2:16" x14ac:dyDescent="0.55000000000000004">
      <c r="B326" s="4">
        <f>CLA_Accounts!$B324</f>
        <v>0</v>
      </c>
      <c r="C326" s="4" t="e">
        <f>VLOOKUP($B326,VENTURE_Accounts!B:K,9,FALSE)</f>
        <v>#N/A</v>
      </c>
      <c r="D326" s="4" t="e">
        <f>VLOOKUP(B326,CLA_Accounts!B:E,4,0)</f>
        <v>#N/A</v>
      </c>
      <c r="E326" s="4" t="e">
        <f>VLOOKUP($B326,VENTURE_Accounts!B:E,4,FALSE)</f>
        <v>#N/A</v>
      </c>
      <c r="F326" s="4" t="e">
        <f>VLOOKUP($B326,VENTURE_Accounts!B:E,2,FALSE)</f>
        <v>#N/A</v>
      </c>
      <c r="G326" s="4" t="e">
        <f>VLOOKUP(B326,CLA_Accounts!B:K,5,0)</f>
        <v>#N/A</v>
      </c>
      <c r="H326" s="28" t="e">
        <f>VLOOKUP($B326,VENTURE_Accounts!B:K,5,FALSE)</f>
        <v>#N/A</v>
      </c>
      <c r="I326" s="53">
        <f>VLOOKUP(B326,CLA_Berekeningen!B$6:X$191,5,FALSE)</f>
        <v>0</v>
      </c>
      <c r="J326" s="51">
        <f>VLOOKUP(B326,CLA_Berekeningen!B$6:X$191,20,FALSE)</f>
        <v>0</v>
      </c>
      <c r="K326" s="53">
        <f t="shared" ref="K326:K389" si="15">I326+J326</f>
        <v>0</v>
      </c>
      <c r="L326" s="28" t="str">
        <f>VLOOKUP(B326,CLA_Berekeningen!B:X,23,0)</f>
        <v>0</v>
      </c>
      <c r="M326" s="4"/>
      <c r="N326" s="55" t="e">
        <f t="shared" ref="N326:N389" si="16">L326+H326</f>
        <v>#N/A</v>
      </c>
      <c r="O326" s="55" t="e">
        <f t="shared" ref="O326:O389" si="17">_xlfn.CONCAT(C326," CLA ACOUNT ",D326)</f>
        <v>#N/A</v>
      </c>
      <c r="P326" s="4" t="e">
        <f>_xlfn.CONCAT("Beste ",C326,". Je hebt een CLA balans van ",G326," CLA eyecons en een",CLA_Gegevens!$C$3," eyeventure balans van ",H326," eyecons. Je hebt €",J326," rente verdiend op een CLA investering van €",I326,". Dat brengt de totaalwaarde naar €",K326," te converteren. Dit is berekend als ",L326," ",CLA_Gegevens!$C$3," eyeventure eyecons te transfereren bij een waardering van €",CLA_Gegevens!$C$29,". Je nieuwe balans is daarmee ",N326, " ",CLA_Gegevens!$C$3," eyeventure eyecons")</f>
        <v>#N/A</v>
      </c>
    </row>
    <row r="327" spans="2:16" x14ac:dyDescent="0.55000000000000004">
      <c r="B327" s="4">
        <f>CLA_Accounts!$B325</f>
        <v>0</v>
      </c>
      <c r="C327" s="4" t="e">
        <f>VLOOKUP($B327,VENTURE_Accounts!B:K,9,FALSE)</f>
        <v>#N/A</v>
      </c>
      <c r="D327" s="4" t="e">
        <f>VLOOKUP(B327,CLA_Accounts!B:E,4,0)</f>
        <v>#N/A</v>
      </c>
      <c r="E327" s="4" t="e">
        <f>VLOOKUP($B327,VENTURE_Accounts!B:E,4,FALSE)</f>
        <v>#N/A</v>
      </c>
      <c r="F327" s="4" t="e">
        <f>VLOOKUP($B327,VENTURE_Accounts!B:E,2,FALSE)</f>
        <v>#N/A</v>
      </c>
      <c r="G327" s="4" t="e">
        <f>VLOOKUP(B327,CLA_Accounts!B:K,5,0)</f>
        <v>#N/A</v>
      </c>
      <c r="H327" s="28" t="e">
        <f>VLOOKUP($B327,VENTURE_Accounts!B:K,5,FALSE)</f>
        <v>#N/A</v>
      </c>
      <c r="I327" s="53">
        <f>VLOOKUP(B327,CLA_Berekeningen!B$6:X$191,5,FALSE)</f>
        <v>0</v>
      </c>
      <c r="J327" s="51">
        <f>VLOOKUP(B327,CLA_Berekeningen!B$6:X$191,20,FALSE)</f>
        <v>0</v>
      </c>
      <c r="K327" s="53">
        <f t="shared" si="15"/>
        <v>0</v>
      </c>
      <c r="L327" s="28" t="str">
        <f>VLOOKUP(B327,CLA_Berekeningen!B:X,23,0)</f>
        <v>0</v>
      </c>
      <c r="M327" s="4"/>
      <c r="N327" s="55" t="e">
        <f t="shared" si="16"/>
        <v>#N/A</v>
      </c>
      <c r="O327" s="55" t="e">
        <f t="shared" si="17"/>
        <v>#N/A</v>
      </c>
      <c r="P327" s="4" t="e">
        <f>_xlfn.CONCAT("Beste ",C327,". Je hebt een CLA balans van ",G327," CLA eyecons en een",CLA_Gegevens!$C$3," eyeventure balans van ",H327," eyecons. Je hebt €",J327," rente verdiend op een CLA investering van €",I327,". Dat brengt de totaalwaarde naar €",K327," te converteren. Dit is berekend als ",L327," ",CLA_Gegevens!$C$3," eyeventure eyecons te transfereren bij een waardering van €",CLA_Gegevens!$C$29,". Je nieuwe balans is daarmee ",N327, " ",CLA_Gegevens!$C$3," eyeventure eyecons")</f>
        <v>#N/A</v>
      </c>
    </row>
    <row r="328" spans="2:16" x14ac:dyDescent="0.55000000000000004">
      <c r="B328" s="4">
        <f>CLA_Accounts!$B326</f>
        <v>0</v>
      </c>
      <c r="C328" s="4" t="e">
        <f>VLOOKUP($B328,VENTURE_Accounts!B:K,9,FALSE)</f>
        <v>#N/A</v>
      </c>
      <c r="D328" s="4" t="e">
        <f>VLOOKUP(B328,CLA_Accounts!B:E,4,0)</f>
        <v>#N/A</v>
      </c>
      <c r="E328" s="4" t="e">
        <f>VLOOKUP($B328,VENTURE_Accounts!B:E,4,FALSE)</f>
        <v>#N/A</v>
      </c>
      <c r="F328" s="4" t="e">
        <f>VLOOKUP($B328,VENTURE_Accounts!B:E,2,FALSE)</f>
        <v>#N/A</v>
      </c>
      <c r="G328" s="4" t="e">
        <f>VLOOKUP(B328,CLA_Accounts!B:K,5,0)</f>
        <v>#N/A</v>
      </c>
      <c r="H328" s="28" t="e">
        <f>VLOOKUP($B328,VENTURE_Accounts!B:K,5,FALSE)</f>
        <v>#N/A</v>
      </c>
      <c r="I328" s="53">
        <f>VLOOKUP(B328,CLA_Berekeningen!B$6:X$191,5,FALSE)</f>
        <v>0</v>
      </c>
      <c r="J328" s="51">
        <f>VLOOKUP(B328,CLA_Berekeningen!B$6:X$191,20,FALSE)</f>
        <v>0</v>
      </c>
      <c r="K328" s="53">
        <f t="shared" si="15"/>
        <v>0</v>
      </c>
      <c r="L328" s="28" t="str">
        <f>VLOOKUP(B328,CLA_Berekeningen!B:X,23,0)</f>
        <v>0</v>
      </c>
      <c r="M328" s="4"/>
      <c r="N328" s="55" t="e">
        <f t="shared" si="16"/>
        <v>#N/A</v>
      </c>
      <c r="O328" s="55" t="e">
        <f t="shared" si="17"/>
        <v>#N/A</v>
      </c>
      <c r="P328" s="4" t="e">
        <f>_xlfn.CONCAT("Beste ",C328,". Je hebt een CLA balans van ",G328," CLA eyecons en een",CLA_Gegevens!$C$3," eyeventure balans van ",H328," eyecons. Je hebt €",J328," rente verdiend op een CLA investering van €",I328,". Dat brengt de totaalwaarde naar €",K328," te converteren. Dit is berekend als ",L328," ",CLA_Gegevens!$C$3," eyeventure eyecons te transfereren bij een waardering van €",CLA_Gegevens!$C$29,". Je nieuwe balans is daarmee ",N328, " ",CLA_Gegevens!$C$3," eyeventure eyecons")</f>
        <v>#N/A</v>
      </c>
    </row>
    <row r="329" spans="2:16" x14ac:dyDescent="0.55000000000000004">
      <c r="B329" s="4">
        <f>CLA_Accounts!$B327</f>
        <v>0</v>
      </c>
      <c r="C329" s="4" t="e">
        <f>VLOOKUP($B329,VENTURE_Accounts!B:K,9,FALSE)</f>
        <v>#N/A</v>
      </c>
      <c r="D329" s="4" t="e">
        <f>VLOOKUP(B329,CLA_Accounts!B:E,4,0)</f>
        <v>#N/A</v>
      </c>
      <c r="E329" s="4" t="e">
        <f>VLOOKUP($B329,VENTURE_Accounts!B:E,4,FALSE)</f>
        <v>#N/A</v>
      </c>
      <c r="F329" s="4" t="e">
        <f>VLOOKUP($B329,VENTURE_Accounts!B:E,2,FALSE)</f>
        <v>#N/A</v>
      </c>
      <c r="G329" s="4" t="e">
        <f>VLOOKUP(B329,CLA_Accounts!B:K,5,0)</f>
        <v>#N/A</v>
      </c>
      <c r="H329" s="28" t="e">
        <f>VLOOKUP($B329,VENTURE_Accounts!B:K,5,FALSE)</f>
        <v>#N/A</v>
      </c>
      <c r="I329" s="53">
        <f>VLOOKUP(B329,CLA_Berekeningen!B$6:X$191,5,FALSE)</f>
        <v>0</v>
      </c>
      <c r="J329" s="51">
        <f>VLOOKUP(B329,CLA_Berekeningen!B$6:X$191,20,FALSE)</f>
        <v>0</v>
      </c>
      <c r="K329" s="53">
        <f t="shared" si="15"/>
        <v>0</v>
      </c>
      <c r="L329" s="28" t="str">
        <f>VLOOKUP(B329,CLA_Berekeningen!B:X,23,0)</f>
        <v>0</v>
      </c>
      <c r="M329" s="4"/>
      <c r="N329" s="55" t="e">
        <f t="shared" si="16"/>
        <v>#N/A</v>
      </c>
      <c r="O329" s="55" t="e">
        <f t="shared" si="17"/>
        <v>#N/A</v>
      </c>
      <c r="P329" s="4" t="e">
        <f>_xlfn.CONCAT("Beste ",C329,". Je hebt een CLA balans van ",G329," CLA eyecons en een",CLA_Gegevens!$C$3," eyeventure balans van ",H329," eyecons. Je hebt €",J329," rente verdiend op een CLA investering van €",I329,". Dat brengt de totaalwaarde naar €",K329," te converteren. Dit is berekend als ",L329," ",CLA_Gegevens!$C$3," eyeventure eyecons te transfereren bij een waardering van €",CLA_Gegevens!$C$29,". Je nieuwe balans is daarmee ",N329, " ",CLA_Gegevens!$C$3," eyeventure eyecons")</f>
        <v>#N/A</v>
      </c>
    </row>
    <row r="330" spans="2:16" x14ac:dyDescent="0.55000000000000004">
      <c r="B330" s="4">
        <f>CLA_Accounts!$B328</f>
        <v>0</v>
      </c>
      <c r="C330" s="4" t="e">
        <f>VLOOKUP($B330,VENTURE_Accounts!B:K,9,FALSE)</f>
        <v>#N/A</v>
      </c>
      <c r="D330" s="4" t="e">
        <f>VLOOKUP(B330,CLA_Accounts!B:E,4,0)</f>
        <v>#N/A</v>
      </c>
      <c r="E330" s="4" t="e">
        <f>VLOOKUP($B330,VENTURE_Accounts!B:E,4,FALSE)</f>
        <v>#N/A</v>
      </c>
      <c r="F330" s="4" t="e">
        <f>VLOOKUP($B330,VENTURE_Accounts!B:E,2,FALSE)</f>
        <v>#N/A</v>
      </c>
      <c r="G330" s="4" t="e">
        <f>VLOOKUP(B330,CLA_Accounts!B:K,5,0)</f>
        <v>#N/A</v>
      </c>
      <c r="H330" s="28" t="e">
        <f>VLOOKUP($B330,VENTURE_Accounts!B:K,5,FALSE)</f>
        <v>#N/A</v>
      </c>
      <c r="I330" s="53">
        <f>VLOOKUP(B330,CLA_Berekeningen!B$6:X$191,5,FALSE)</f>
        <v>0</v>
      </c>
      <c r="J330" s="51">
        <f>VLOOKUP(B330,CLA_Berekeningen!B$6:X$191,20,FALSE)</f>
        <v>0</v>
      </c>
      <c r="K330" s="53">
        <f t="shared" si="15"/>
        <v>0</v>
      </c>
      <c r="L330" s="28" t="str">
        <f>VLOOKUP(B330,CLA_Berekeningen!B:X,23,0)</f>
        <v>0</v>
      </c>
      <c r="M330" s="4"/>
      <c r="N330" s="55" t="e">
        <f t="shared" si="16"/>
        <v>#N/A</v>
      </c>
      <c r="O330" s="55" t="e">
        <f t="shared" si="17"/>
        <v>#N/A</v>
      </c>
      <c r="P330" s="4" t="e">
        <f>_xlfn.CONCAT("Beste ",C330,". Je hebt een CLA balans van ",G330," CLA eyecons en een",CLA_Gegevens!$C$3," eyeventure balans van ",H330," eyecons. Je hebt €",J330," rente verdiend op een CLA investering van €",I330,". Dat brengt de totaalwaarde naar €",K330," te converteren. Dit is berekend als ",L330," ",CLA_Gegevens!$C$3," eyeventure eyecons te transfereren bij een waardering van €",CLA_Gegevens!$C$29,". Je nieuwe balans is daarmee ",N330, " ",CLA_Gegevens!$C$3," eyeventure eyecons")</f>
        <v>#N/A</v>
      </c>
    </row>
    <row r="331" spans="2:16" x14ac:dyDescent="0.55000000000000004">
      <c r="B331" s="4">
        <f>CLA_Accounts!$B329</f>
        <v>0</v>
      </c>
      <c r="C331" s="4" t="e">
        <f>VLOOKUP($B331,VENTURE_Accounts!B:K,9,FALSE)</f>
        <v>#N/A</v>
      </c>
      <c r="D331" s="4" t="e">
        <f>VLOOKUP(B331,CLA_Accounts!B:E,4,0)</f>
        <v>#N/A</v>
      </c>
      <c r="E331" s="4" t="e">
        <f>VLOOKUP($B331,VENTURE_Accounts!B:E,4,FALSE)</f>
        <v>#N/A</v>
      </c>
      <c r="F331" s="4" t="e">
        <f>VLOOKUP($B331,VENTURE_Accounts!B:E,2,FALSE)</f>
        <v>#N/A</v>
      </c>
      <c r="G331" s="4" t="e">
        <f>VLOOKUP(B331,CLA_Accounts!B:K,5,0)</f>
        <v>#N/A</v>
      </c>
      <c r="H331" s="28" t="e">
        <f>VLOOKUP($B331,VENTURE_Accounts!B:K,5,FALSE)</f>
        <v>#N/A</v>
      </c>
      <c r="I331" s="53">
        <f>VLOOKUP(B331,CLA_Berekeningen!B$6:X$191,5,FALSE)</f>
        <v>0</v>
      </c>
      <c r="J331" s="51">
        <f>VLOOKUP(B331,CLA_Berekeningen!B$6:X$191,20,FALSE)</f>
        <v>0</v>
      </c>
      <c r="K331" s="53">
        <f t="shared" si="15"/>
        <v>0</v>
      </c>
      <c r="L331" s="28" t="str">
        <f>VLOOKUP(B331,CLA_Berekeningen!B:X,23,0)</f>
        <v>0</v>
      </c>
      <c r="M331" s="4"/>
      <c r="N331" s="55" t="e">
        <f t="shared" si="16"/>
        <v>#N/A</v>
      </c>
      <c r="O331" s="55" t="e">
        <f t="shared" si="17"/>
        <v>#N/A</v>
      </c>
      <c r="P331" s="4" t="e">
        <f>_xlfn.CONCAT("Beste ",C331,". Je hebt een CLA balans van ",G331," CLA eyecons en een",CLA_Gegevens!$C$3," eyeventure balans van ",H331," eyecons. Je hebt €",J331," rente verdiend op een CLA investering van €",I331,". Dat brengt de totaalwaarde naar €",K331," te converteren. Dit is berekend als ",L331," ",CLA_Gegevens!$C$3," eyeventure eyecons te transfereren bij een waardering van €",CLA_Gegevens!$C$29,". Je nieuwe balans is daarmee ",N331, " ",CLA_Gegevens!$C$3," eyeventure eyecons")</f>
        <v>#N/A</v>
      </c>
    </row>
    <row r="332" spans="2:16" x14ac:dyDescent="0.55000000000000004">
      <c r="B332" s="4">
        <f>CLA_Accounts!$B330</f>
        <v>0</v>
      </c>
      <c r="C332" s="4" t="e">
        <f>VLOOKUP($B332,VENTURE_Accounts!B:K,9,FALSE)</f>
        <v>#N/A</v>
      </c>
      <c r="D332" s="4" t="e">
        <f>VLOOKUP(B332,CLA_Accounts!B:E,4,0)</f>
        <v>#N/A</v>
      </c>
      <c r="E332" s="4" t="e">
        <f>VLOOKUP($B332,VENTURE_Accounts!B:E,4,FALSE)</f>
        <v>#N/A</v>
      </c>
      <c r="F332" s="4" t="e">
        <f>VLOOKUP($B332,VENTURE_Accounts!B:E,2,FALSE)</f>
        <v>#N/A</v>
      </c>
      <c r="G332" s="4" t="e">
        <f>VLOOKUP(B332,CLA_Accounts!B:K,5,0)</f>
        <v>#N/A</v>
      </c>
      <c r="H332" s="28" t="e">
        <f>VLOOKUP($B332,VENTURE_Accounts!B:K,5,FALSE)</f>
        <v>#N/A</v>
      </c>
      <c r="I332" s="53">
        <f>VLOOKUP(B332,CLA_Berekeningen!B$6:X$191,5,FALSE)</f>
        <v>0</v>
      </c>
      <c r="J332" s="51">
        <f>VLOOKUP(B332,CLA_Berekeningen!B$6:X$191,20,FALSE)</f>
        <v>0</v>
      </c>
      <c r="K332" s="53">
        <f t="shared" si="15"/>
        <v>0</v>
      </c>
      <c r="L332" s="28" t="str">
        <f>VLOOKUP(B332,CLA_Berekeningen!B:X,23,0)</f>
        <v>0</v>
      </c>
      <c r="M332" s="4"/>
      <c r="N332" s="55" t="e">
        <f t="shared" si="16"/>
        <v>#N/A</v>
      </c>
      <c r="O332" s="55" t="e">
        <f t="shared" si="17"/>
        <v>#N/A</v>
      </c>
      <c r="P332" s="4" t="e">
        <f>_xlfn.CONCAT("Beste ",C332,". Je hebt een CLA balans van ",G332," CLA eyecons en een",CLA_Gegevens!$C$3," eyeventure balans van ",H332," eyecons. Je hebt €",J332," rente verdiend op een CLA investering van €",I332,". Dat brengt de totaalwaarde naar €",K332," te converteren. Dit is berekend als ",L332," ",CLA_Gegevens!$C$3," eyeventure eyecons te transfereren bij een waardering van €",CLA_Gegevens!$C$29,". Je nieuwe balans is daarmee ",N332, " ",CLA_Gegevens!$C$3," eyeventure eyecons")</f>
        <v>#N/A</v>
      </c>
    </row>
    <row r="333" spans="2:16" x14ac:dyDescent="0.55000000000000004">
      <c r="B333" s="4">
        <f>CLA_Accounts!$B331</f>
        <v>0</v>
      </c>
      <c r="C333" s="4" t="e">
        <f>VLOOKUP($B333,VENTURE_Accounts!B:K,9,FALSE)</f>
        <v>#N/A</v>
      </c>
      <c r="D333" s="4" t="e">
        <f>VLOOKUP(B333,CLA_Accounts!B:E,4,0)</f>
        <v>#N/A</v>
      </c>
      <c r="E333" s="4" t="e">
        <f>VLOOKUP($B333,VENTURE_Accounts!B:E,4,FALSE)</f>
        <v>#N/A</v>
      </c>
      <c r="F333" s="4" t="e">
        <f>VLOOKUP($B333,VENTURE_Accounts!B:E,2,FALSE)</f>
        <v>#N/A</v>
      </c>
      <c r="G333" s="4" t="e">
        <f>VLOOKUP(B333,CLA_Accounts!B:K,5,0)</f>
        <v>#N/A</v>
      </c>
      <c r="H333" s="28" t="e">
        <f>VLOOKUP($B333,VENTURE_Accounts!B:K,5,FALSE)</f>
        <v>#N/A</v>
      </c>
      <c r="I333" s="53">
        <f>VLOOKUP(B333,CLA_Berekeningen!B$6:X$191,5,FALSE)</f>
        <v>0</v>
      </c>
      <c r="J333" s="51">
        <f>VLOOKUP(B333,CLA_Berekeningen!B$6:X$191,20,FALSE)</f>
        <v>0</v>
      </c>
      <c r="K333" s="53">
        <f t="shared" si="15"/>
        <v>0</v>
      </c>
      <c r="L333" s="28" t="str">
        <f>VLOOKUP(B333,CLA_Berekeningen!B:X,23,0)</f>
        <v>0</v>
      </c>
      <c r="M333" s="4"/>
      <c r="N333" s="55" t="e">
        <f t="shared" si="16"/>
        <v>#N/A</v>
      </c>
      <c r="O333" s="55" t="e">
        <f t="shared" si="17"/>
        <v>#N/A</v>
      </c>
      <c r="P333" s="4" t="e">
        <f>_xlfn.CONCAT("Beste ",C333,". Je hebt een CLA balans van ",G333," CLA eyecons en een",CLA_Gegevens!$C$3," eyeventure balans van ",H333," eyecons. Je hebt €",J333," rente verdiend op een CLA investering van €",I333,". Dat brengt de totaalwaarde naar €",K333," te converteren. Dit is berekend als ",L333," ",CLA_Gegevens!$C$3," eyeventure eyecons te transfereren bij een waardering van €",CLA_Gegevens!$C$29,". Je nieuwe balans is daarmee ",N333, " ",CLA_Gegevens!$C$3," eyeventure eyecons")</f>
        <v>#N/A</v>
      </c>
    </row>
    <row r="334" spans="2:16" x14ac:dyDescent="0.55000000000000004">
      <c r="B334" s="4">
        <f>CLA_Accounts!$B332</f>
        <v>0</v>
      </c>
      <c r="C334" s="4" t="e">
        <f>VLOOKUP($B334,VENTURE_Accounts!B:K,9,FALSE)</f>
        <v>#N/A</v>
      </c>
      <c r="D334" s="4" t="e">
        <f>VLOOKUP(B334,CLA_Accounts!B:E,4,0)</f>
        <v>#N/A</v>
      </c>
      <c r="E334" s="4" t="e">
        <f>VLOOKUP($B334,VENTURE_Accounts!B:E,4,FALSE)</f>
        <v>#N/A</v>
      </c>
      <c r="F334" s="4" t="e">
        <f>VLOOKUP($B334,VENTURE_Accounts!B:E,2,FALSE)</f>
        <v>#N/A</v>
      </c>
      <c r="G334" s="4" t="e">
        <f>VLOOKUP(B334,CLA_Accounts!B:K,5,0)</f>
        <v>#N/A</v>
      </c>
      <c r="H334" s="28" t="e">
        <f>VLOOKUP($B334,VENTURE_Accounts!B:K,5,FALSE)</f>
        <v>#N/A</v>
      </c>
      <c r="I334" s="53">
        <f>VLOOKUP(B334,CLA_Berekeningen!B$6:X$191,5,FALSE)</f>
        <v>0</v>
      </c>
      <c r="J334" s="51">
        <f>VLOOKUP(B334,CLA_Berekeningen!B$6:X$191,20,FALSE)</f>
        <v>0</v>
      </c>
      <c r="K334" s="53">
        <f t="shared" si="15"/>
        <v>0</v>
      </c>
      <c r="L334" s="28" t="str">
        <f>VLOOKUP(B334,CLA_Berekeningen!B:X,23,0)</f>
        <v>0</v>
      </c>
      <c r="M334" s="4"/>
      <c r="N334" s="55" t="e">
        <f t="shared" si="16"/>
        <v>#N/A</v>
      </c>
      <c r="O334" s="55" t="e">
        <f t="shared" si="17"/>
        <v>#N/A</v>
      </c>
      <c r="P334" s="4" t="e">
        <f>_xlfn.CONCAT("Beste ",C334,". Je hebt een CLA balans van ",G334," CLA eyecons en een",CLA_Gegevens!$C$3," eyeventure balans van ",H334," eyecons. Je hebt €",J334," rente verdiend op een CLA investering van €",I334,". Dat brengt de totaalwaarde naar €",K334," te converteren. Dit is berekend als ",L334," ",CLA_Gegevens!$C$3," eyeventure eyecons te transfereren bij een waardering van €",CLA_Gegevens!$C$29,". Je nieuwe balans is daarmee ",N334, " ",CLA_Gegevens!$C$3," eyeventure eyecons")</f>
        <v>#N/A</v>
      </c>
    </row>
    <row r="335" spans="2:16" x14ac:dyDescent="0.55000000000000004">
      <c r="B335" s="4">
        <f>CLA_Accounts!$B333</f>
        <v>0</v>
      </c>
      <c r="C335" s="4" t="e">
        <f>VLOOKUP($B335,VENTURE_Accounts!B:K,9,FALSE)</f>
        <v>#N/A</v>
      </c>
      <c r="D335" s="4" t="e">
        <f>VLOOKUP(B335,CLA_Accounts!B:E,4,0)</f>
        <v>#N/A</v>
      </c>
      <c r="E335" s="4" t="e">
        <f>VLOOKUP($B335,VENTURE_Accounts!B:E,4,FALSE)</f>
        <v>#N/A</v>
      </c>
      <c r="F335" s="4" t="e">
        <f>VLOOKUP($B335,VENTURE_Accounts!B:E,2,FALSE)</f>
        <v>#N/A</v>
      </c>
      <c r="G335" s="4" t="e">
        <f>VLOOKUP(B335,CLA_Accounts!B:K,5,0)</f>
        <v>#N/A</v>
      </c>
      <c r="H335" s="28" t="e">
        <f>VLOOKUP($B335,VENTURE_Accounts!B:K,5,FALSE)</f>
        <v>#N/A</v>
      </c>
      <c r="I335" s="53">
        <f>VLOOKUP(B335,CLA_Berekeningen!B$6:X$191,5,FALSE)</f>
        <v>0</v>
      </c>
      <c r="J335" s="51">
        <f>VLOOKUP(B335,CLA_Berekeningen!B$6:X$191,20,FALSE)</f>
        <v>0</v>
      </c>
      <c r="K335" s="53">
        <f t="shared" si="15"/>
        <v>0</v>
      </c>
      <c r="L335" s="28" t="str">
        <f>VLOOKUP(B335,CLA_Berekeningen!B:X,23,0)</f>
        <v>0</v>
      </c>
      <c r="M335" s="4"/>
      <c r="N335" s="55" t="e">
        <f t="shared" si="16"/>
        <v>#N/A</v>
      </c>
      <c r="O335" s="55" t="e">
        <f t="shared" si="17"/>
        <v>#N/A</v>
      </c>
      <c r="P335" s="4" t="e">
        <f>_xlfn.CONCAT("Beste ",C335,". Je hebt een CLA balans van ",G335," CLA eyecons en een",CLA_Gegevens!$C$3," eyeventure balans van ",H335," eyecons. Je hebt €",J335," rente verdiend op een CLA investering van €",I335,". Dat brengt de totaalwaarde naar €",K335," te converteren. Dit is berekend als ",L335," ",CLA_Gegevens!$C$3," eyeventure eyecons te transfereren bij een waardering van €",CLA_Gegevens!$C$29,". Je nieuwe balans is daarmee ",N335, " ",CLA_Gegevens!$C$3," eyeventure eyecons")</f>
        <v>#N/A</v>
      </c>
    </row>
    <row r="336" spans="2:16" x14ac:dyDescent="0.55000000000000004">
      <c r="B336" s="4">
        <f>CLA_Accounts!$B334</f>
        <v>0</v>
      </c>
      <c r="C336" s="4" t="e">
        <f>VLOOKUP($B336,VENTURE_Accounts!B:K,9,FALSE)</f>
        <v>#N/A</v>
      </c>
      <c r="D336" s="4" t="e">
        <f>VLOOKUP(B336,CLA_Accounts!B:E,4,0)</f>
        <v>#N/A</v>
      </c>
      <c r="E336" s="4" t="e">
        <f>VLOOKUP($B336,VENTURE_Accounts!B:E,4,FALSE)</f>
        <v>#N/A</v>
      </c>
      <c r="F336" s="4" t="e">
        <f>VLOOKUP($B336,VENTURE_Accounts!B:E,2,FALSE)</f>
        <v>#N/A</v>
      </c>
      <c r="G336" s="4" t="e">
        <f>VLOOKUP(B336,CLA_Accounts!B:K,5,0)</f>
        <v>#N/A</v>
      </c>
      <c r="H336" s="28" t="e">
        <f>VLOOKUP($B336,VENTURE_Accounts!B:K,5,FALSE)</f>
        <v>#N/A</v>
      </c>
      <c r="I336" s="53">
        <f>VLOOKUP(B336,CLA_Berekeningen!B$6:X$191,5,FALSE)</f>
        <v>0</v>
      </c>
      <c r="J336" s="51">
        <f>VLOOKUP(B336,CLA_Berekeningen!B$6:X$191,20,FALSE)</f>
        <v>0</v>
      </c>
      <c r="K336" s="53">
        <f t="shared" si="15"/>
        <v>0</v>
      </c>
      <c r="L336" s="28" t="str">
        <f>VLOOKUP(B336,CLA_Berekeningen!B:X,23,0)</f>
        <v>0</v>
      </c>
      <c r="M336" s="4"/>
      <c r="N336" s="55" t="e">
        <f t="shared" si="16"/>
        <v>#N/A</v>
      </c>
      <c r="O336" s="55" t="e">
        <f t="shared" si="17"/>
        <v>#N/A</v>
      </c>
      <c r="P336" s="4" t="e">
        <f>_xlfn.CONCAT("Beste ",C336,". Je hebt een CLA balans van ",G336," CLA eyecons en een",CLA_Gegevens!$C$3," eyeventure balans van ",H336," eyecons. Je hebt €",J336," rente verdiend op een CLA investering van €",I336,". Dat brengt de totaalwaarde naar €",K336," te converteren. Dit is berekend als ",L336," ",CLA_Gegevens!$C$3," eyeventure eyecons te transfereren bij een waardering van €",CLA_Gegevens!$C$29,". Je nieuwe balans is daarmee ",N336, " ",CLA_Gegevens!$C$3," eyeventure eyecons")</f>
        <v>#N/A</v>
      </c>
    </row>
    <row r="337" spans="2:16" x14ac:dyDescent="0.55000000000000004">
      <c r="B337" s="4">
        <f>CLA_Accounts!$B335</f>
        <v>0</v>
      </c>
      <c r="C337" s="4" t="e">
        <f>VLOOKUP($B337,VENTURE_Accounts!B:K,9,FALSE)</f>
        <v>#N/A</v>
      </c>
      <c r="D337" s="4" t="e">
        <f>VLOOKUP(B337,CLA_Accounts!B:E,4,0)</f>
        <v>#N/A</v>
      </c>
      <c r="E337" s="4" t="e">
        <f>VLOOKUP($B337,VENTURE_Accounts!B:E,4,FALSE)</f>
        <v>#N/A</v>
      </c>
      <c r="F337" s="4" t="e">
        <f>VLOOKUP($B337,VENTURE_Accounts!B:E,2,FALSE)</f>
        <v>#N/A</v>
      </c>
      <c r="G337" s="4" t="e">
        <f>VLOOKUP(B337,CLA_Accounts!B:K,5,0)</f>
        <v>#N/A</v>
      </c>
      <c r="H337" s="28" t="e">
        <f>VLOOKUP($B337,VENTURE_Accounts!B:K,5,FALSE)</f>
        <v>#N/A</v>
      </c>
      <c r="I337" s="53">
        <f>VLOOKUP(B337,CLA_Berekeningen!B$6:X$191,5,FALSE)</f>
        <v>0</v>
      </c>
      <c r="J337" s="51">
        <f>VLOOKUP(B337,CLA_Berekeningen!B$6:X$191,20,FALSE)</f>
        <v>0</v>
      </c>
      <c r="K337" s="53">
        <f t="shared" si="15"/>
        <v>0</v>
      </c>
      <c r="L337" s="28" t="str">
        <f>VLOOKUP(B337,CLA_Berekeningen!B:X,23,0)</f>
        <v>0</v>
      </c>
      <c r="M337" s="4"/>
      <c r="N337" s="55" t="e">
        <f t="shared" si="16"/>
        <v>#N/A</v>
      </c>
      <c r="O337" s="55" t="e">
        <f t="shared" si="17"/>
        <v>#N/A</v>
      </c>
      <c r="P337" s="4" t="e">
        <f>_xlfn.CONCAT("Beste ",C337,". Je hebt een CLA balans van ",G337," CLA eyecons en een",CLA_Gegevens!$C$3," eyeventure balans van ",H337," eyecons. Je hebt €",J337," rente verdiend op een CLA investering van €",I337,". Dat brengt de totaalwaarde naar €",K337," te converteren. Dit is berekend als ",L337," ",CLA_Gegevens!$C$3," eyeventure eyecons te transfereren bij een waardering van €",CLA_Gegevens!$C$29,". Je nieuwe balans is daarmee ",N337, " ",CLA_Gegevens!$C$3," eyeventure eyecons")</f>
        <v>#N/A</v>
      </c>
    </row>
    <row r="338" spans="2:16" x14ac:dyDescent="0.55000000000000004">
      <c r="B338" s="4">
        <f>CLA_Accounts!$B336</f>
        <v>0</v>
      </c>
      <c r="C338" s="4" t="e">
        <f>VLOOKUP($B338,VENTURE_Accounts!B:K,9,FALSE)</f>
        <v>#N/A</v>
      </c>
      <c r="D338" s="4" t="e">
        <f>VLOOKUP(B338,CLA_Accounts!B:E,4,0)</f>
        <v>#N/A</v>
      </c>
      <c r="E338" s="4" t="e">
        <f>VLOOKUP($B338,VENTURE_Accounts!B:E,4,FALSE)</f>
        <v>#N/A</v>
      </c>
      <c r="F338" s="4" t="e">
        <f>VLOOKUP($B338,VENTURE_Accounts!B:E,2,FALSE)</f>
        <v>#N/A</v>
      </c>
      <c r="G338" s="4" t="e">
        <f>VLOOKUP(B338,CLA_Accounts!B:K,5,0)</f>
        <v>#N/A</v>
      </c>
      <c r="H338" s="28" t="e">
        <f>VLOOKUP($B338,VENTURE_Accounts!B:K,5,FALSE)</f>
        <v>#N/A</v>
      </c>
      <c r="I338" s="53">
        <f>VLOOKUP(B338,CLA_Berekeningen!B$6:X$191,5,FALSE)</f>
        <v>0</v>
      </c>
      <c r="J338" s="51">
        <f>VLOOKUP(B338,CLA_Berekeningen!B$6:X$191,20,FALSE)</f>
        <v>0</v>
      </c>
      <c r="K338" s="53">
        <f t="shared" si="15"/>
        <v>0</v>
      </c>
      <c r="L338" s="28" t="str">
        <f>VLOOKUP(B338,CLA_Berekeningen!B:X,23,0)</f>
        <v>0</v>
      </c>
      <c r="M338" s="4"/>
      <c r="N338" s="55" t="e">
        <f t="shared" si="16"/>
        <v>#N/A</v>
      </c>
      <c r="O338" s="55" t="e">
        <f t="shared" si="17"/>
        <v>#N/A</v>
      </c>
      <c r="P338" s="4" t="e">
        <f>_xlfn.CONCAT("Beste ",C338,". Je hebt een CLA balans van ",G338," CLA eyecons en een",CLA_Gegevens!$C$3," eyeventure balans van ",H338," eyecons. Je hebt €",J338," rente verdiend op een CLA investering van €",I338,". Dat brengt de totaalwaarde naar €",K338," te converteren. Dit is berekend als ",L338," ",CLA_Gegevens!$C$3," eyeventure eyecons te transfereren bij een waardering van €",CLA_Gegevens!$C$29,". Je nieuwe balans is daarmee ",N338, " ",CLA_Gegevens!$C$3," eyeventure eyecons")</f>
        <v>#N/A</v>
      </c>
    </row>
    <row r="339" spans="2:16" x14ac:dyDescent="0.55000000000000004">
      <c r="B339" s="4">
        <f>CLA_Accounts!$B337</f>
        <v>0</v>
      </c>
      <c r="C339" s="4" t="e">
        <f>VLOOKUP($B339,VENTURE_Accounts!B:K,9,FALSE)</f>
        <v>#N/A</v>
      </c>
      <c r="D339" s="4" t="e">
        <f>VLOOKUP(B339,CLA_Accounts!B:E,4,0)</f>
        <v>#N/A</v>
      </c>
      <c r="E339" s="4" t="e">
        <f>VLOOKUP($B339,VENTURE_Accounts!B:E,4,FALSE)</f>
        <v>#N/A</v>
      </c>
      <c r="F339" s="4" t="e">
        <f>VLOOKUP($B339,VENTURE_Accounts!B:E,2,FALSE)</f>
        <v>#N/A</v>
      </c>
      <c r="G339" s="4" t="e">
        <f>VLOOKUP(B339,CLA_Accounts!B:K,5,0)</f>
        <v>#N/A</v>
      </c>
      <c r="H339" s="28" t="e">
        <f>VLOOKUP($B339,VENTURE_Accounts!B:K,5,FALSE)</f>
        <v>#N/A</v>
      </c>
      <c r="I339" s="53">
        <f>VLOOKUP(B339,CLA_Berekeningen!B$6:X$191,5,FALSE)</f>
        <v>0</v>
      </c>
      <c r="J339" s="51">
        <f>VLOOKUP(B339,CLA_Berekeningen!B$6:X$191,20,FALSE)</f>
        <v>0</v>
      </c>
      <c r="K339" s="53">
        <f t="shared" si="15"/>
        <v>0</v>
      </c>
      <c r="L339" s="28" t="str">
        <f>VLOOKUP(B339,CLA_Berekeningen!B:X,23,0)</f>
        <v>0</v>
      </c>
      <c r="M339" s="4"/>
      <c r="N339" s="55" t="e">
        <f t="shared" si="16"/>
        <v>#N/A</v>
      </c>
      <c r="O339" s="55" t="e">
        <f t="shared" si="17"/>
        <v>#N/A</v>
      </c>
      <c r="P339" s="4" t="e">
        <f>_xlfn.CONCAT("Beste ",C339,". Je hebt een CLA balans van ",G339," CLA eyecons en een",CLA_Gegevens!$C$3," eyeventure balans van ",H339," eyecons. Je hebt €",J339," rente verdiend op een CLA investering van €",I339,". Dat brengt de totaalwaarde naar €",K339," te converteren. Dit is berekend als ",L339," ",CLA_Gegevens!$C$3," eyeventure eyecons te transfereren bij een waardering van €",CLA_Gegevens!$C$29,". Je nieuwe balans is daarmee ",N339, " ",CLA_Gegevens!$C$3," eyeventure eyecons")</f>
        <v>#N/A</v>
      </c>
    </row>
    <row r="340" spans="2:16" x14ac:dyDescent="0.55000000000000004">
      <c r="B340" s="4">
        <f>CLA_Accounts!$B338</f>
        <v>0</v>
      </c>
      <c r="C340" s="4" t="e">
        <f>VLOOKUP($B340,VENTURE_Accounts!B:K,9,FALSE)</f>
        <v>#N/A</v>
      </c>
      <c r="D340" s="4" t="e">
        <f>VLOOKUP(B340,CLA_Accounts!B:E,4,0)</f>
        <v>#N/A</v>
      </c>
      <c r="E340" s="4" t="e">
        <f>VLOOKUP($B340,VENTURE_Accounts!B:E,4,FALSE)</f>
        <v>#N/A</v>
      </c>
      <c r="F340" s="4" t="e">
        <f>VLOOKUP($B340,VENTURE_Accounts!B:E,2,FALSE)</f>
        <v>#N/A</v>
      </c>
      <c r="G340" s="4" t="e">
        <f>VLOOKUP(B340,CLA_Accounts!B:K,5,0)</f>
        <v>#N/A</v>
      </c>
      <c r="H340" s="28" t="e">
        <f>VLOOKUP($B340,VENTURE_Accounts!B:K,5,FALSE)</f>
        <v>#N/A</v>
      </c>
      <c r="I340" s="53">
        <f>VLOOKUP(B340,CLA_Berekeningen!B$6:X$191,5,FALSE)</f>
        <v>0</v>
      </c>
      <c r="J340" s="51">
        <f>VLOOKUP(B340,CLA_Berekeningen!B$6:X$191,20,FALSE)</f>
        <v>0</v>
      </c>
      <c r="K340" s="53">
        <f t="shared" si="15"/>
        <v>0</v>
      </c>
      <c r="L340" s="28" t="str">
        <f>VLOOKUP(B340,CLA_Berekeningen!B:X,23,0)</f>
        <v>0</v>
      </c>
      <c r="M340" s="4"/>
      <c r="N340" s="55" t="e">
        <f t="shared" si="16"/>
        <v>#N/A</v>
      </c>
      <c r="O340" s="55" t="e">
        <f t="shared" si="17"/>
        <v>#N/A</v>
      </c>
      <c r="P340" s="4" t="e">
        <f>_xlfn.CONCAT("Beste ",C340,". Je hebt een CLA balans van ",G340," CLA eyecons en een",CLA_Gegevens!$C$3," eyeventure balans van ",H340," eyecons. Je hebt €",J340," rente verdiend op een CLA investering van €",I340,". Dat brengt de totaalwaarde naar €",K340," te converteren. Dit is berekend als ",L340," ",CLA_Gegevens!$C$3," eyeventure eyecons te transfereren bij een waardering van €",CLA_Gegevens!$C$29,". Je nieuwe balans is daarmee ",N340, " ",CLA_Gegevens!$C$3," eyeventure eyecons")</f>
        <v>#N/A</v>
      </c>
    </row>
    <row r="341" spans="2:16" x14ac:dyDescent="0.55000000000000004">
      <c r="B341" s="4">
        <f>CLA_Accounts!$B339</f>
        <v>0</v>
      </c>
      <c r="C341" s="4" t="e">
        <f>VLOOKUP($B341,VENTURE_Accounts!B:K,9,FALSE)</f>
        <v>#N/A</v>
      </c>
      <c r="D341" s="4" t="e">
        <f>VLOOKUP(B341,CLA_Accounts!B:E,4,0)</f>
        <v>#N/A</v>
      </c>
      <c r="E341" s="4" t="e">
        <f>VLOOKUP($B341,VENTURE_Accounts!B:E,4,FALSE)</f>
        <v>#N/A</v>
      </c>
      <c r="F341" s="4" t="e">
        <f>VLOOKUP($B341,VENTURE_Accounts!B:E,2,FALSE)</f>
        <v>#N/A</v>
      </c>
      <c r="G341" s="4" t="e">
        <f>VLOOKUP(B341,CLA_Accounts!B:K,5,0)</f>
        <v>#N/A</v>
      </c>
      <c r="H341" s="28" t="e">
        <f>VLOOKUP($B341,VENTURE_Accounts!B:K,5,FALSE)</f>
        <v>#N/A</v>
      </c>
      <c r="I341" s="53">
        <f>VLOOKUP(B341,CLA_Berekeningen!B$6:X$191,5,FALSE)</f>
        <v>0</v>
      </c>
      <c r="J341" s="51">
        <f>VLOOKUP(B341,CLA_Berekeningen!B$6:X$191,20,FALSE)</f>
        <v>0</v>
      </c>
      <c r="K341" s="53">
        <f t="shared" si="15"/>
        <v>0</v>
      </c>
      <c r="L341" s="28" t="str">
        <f>VLOOKUP(B341,CLA_Berekeningen!B:X,23,0)</f>
        <v>0</v>
      </c>
      <c r="M341" s="4"/>
      <c r="N341" s="55" t="e">
        <f t="shared" si="16"/>
        <v>#N/A</v>
      </c>
      <c r="O341" s="55" t="e">
        <f t="shared" si="17"/>
        <v>#N/A</v>
      </c>
      <c r="P341" s="4" t="e">
        <f>_xlfn.CONCAT("Beste ",C341,". Je hebt een CLA balans van ",G341," CLA eyecons en een",CLA_Gegevens!$C$3," eyeventure balans van ",H341," eyecons. Je hebt €",J341," rente verdiend op een CLA investering van €",I341,". Dat brengt de totaalwaarde naar €",K341," te converteren. Dit is berekend als ",L341," ",CLA_Gegevens!$C$3," eyeventure eyecons te transfereren bij een waardering van €",CLA_Gegevens!$C$29,". Je nieuwe balans is daarmee ",N341, " ",CLA_Gegevens!$C$3," eyeventure eyecons")</f>
        <v>#N/A</v>
      </c>
    </row>
    <row r="342" spans="2:16" x14ac:dyDescent="0.55000000000000004">
      <c r="B342" s="4">
        <f>CLA_Accounts!$B340</f>
        <v>0</v>
      </c>
      <c r="C342" s="4" t="e">
        <f>VLOOKUP($B342,VENTURE_Accounts!B:K,9,FALSE)</f>
        <v>#N/A</v>
      </c>
      <c r="D342" s="4" t="e">
        <f>VLOOKUP(B342,CLA_Accounts!B:E,4,0)</f>
        <v>#N/A</v>
      </c>
      <c r="E342" s="4" t="e">
        <f>VLOOKUP($B342,VENTURE_Accounts!B:E,4,FALSE)</f>
        <v>#N/A</v>
      </c>
      <c r="F342" s="4" t="e">
        <f>VLOOKUP($B342,VENTURE_Accounts!B:E,2,FALSE)</f>
        <v>#N/A</v>
      </c>
      <c r="G342" s="4" t="e">
        <f>VLOOKUP(B342,CLA_Accounts!B:K,5,0)</f>
        <v>#N/A</v>
      </c>
      <c r="H342" s="28" t="e">
        <f>VLOOKUP($B342,VENTURE_Accounts!B:K,5,FALSE)</f>
        <v>#N/A</v>
      </c>
      <c r="I342" s="53">
        <f>VLOOKUP(B342,CLA_Berekeningen!B$6:X$191,5,FALSE)</f>
        <v>0</v>
      </c>
      <c r="J342" s="51">
        <f>VLOOKUP(B342,CLA_Berekeningen!B$6:X$191,20,FALSE)</f>
        <v>0</v>
      </c>
      <c r="K342" s="53">
        <f t="shared" si="15"/>
        <v>0</v>
      </c>
      <c r="L342" s="28" t="str">
        <f>VLOOKUP(B342,CLA_Berekeningen!B:X,23,0)</f>
        <v>0</v>
      </c>
      <c r="M342" s="4"/>
      <c r="N342" s="55" t="e">
        <f t="shared" si="16"/>
        <v>#N/A</v>
      </c>
      <c r="O342" s="55" t="e">
        <f t="shared" si="17"/>
        <v>#N/A</v>
      </c>
      <c r="P342" s="4" t="e">
        <f>_xlfn.CONCAT("Beste ",C342,". Je hebt een CLA balans van ",G342," CLA eyecons en een",CLA_Gegevens!$C$3," eyeventure balans van ",H342," eyecons. Je hebt €",J342," rente verdiend op een CLA investering van €",I342,". Dat brengt de totaalwaarde naar €",K342," te converteren. Dit is berekend als ",L342," ",CLA_Gegevens!$C$3," eyeventure eyecons te transfereren bij een waardering van €",CLA_Gegevens!$C$29,". Je nieuwe balans is daarmee ",N342, " ",CLA_Gegevens!$C$3," eyeventure eyecons")</f>
        <v>#N/A</v>
      </c>
    </row>
    <row r="343" spans="2:16" x14ac:dyDescent="0.55000000000000004">
      <c r="B343" s="4">
        <f>CLA_Accounts!$B341</f>
        <v>0</v>
      </c>
      <c r="C343" s="4" t="e">
        <f>VLOOKUP($B343,VENTURE_Accounts!B:K,9,FALSE)</f>
        <v>#N/A</v>
      </c>
      <c r="D343" s="4" t="e">
        <f>VLOOKUP(B343,CLA_Accounts!B:E,4,0)</f>
        <v>#N/A</v>
      </c>
      <c r="E343" s="4" t="e">
        <f>VLOOKUP($B343,VENTURE_Accounts!B:E,4,FALSE)</f>
        <v>#N/A</v>
      </c>
      <c r="F343" s="4" t="e">
        <f>VLOOKUP($B343,VENTURE_Accounts!B:E,2,FALSE)</f>
        <v>#N/A</v>
      </c>
      <c r="G343" s="4" t="e">
        <f>VLOOKUP(B343,CLA_Accounts!B:K,5,0)</f>
        <v>#N/A</v>
      </c>
      <c r="H343" s="28" t="e">
        <f>VLOOKUP($B343,VENTURE_Accounts!B:K,5,FALSE)</f>
        <v>#N/A</v>
      </c>
      <c r="I343" s="53">
        <f>VLOOKUP(B343,CLA_Berekeningen!B$6:X$191,5,FALSE)</f>
        <v>0</v>
      </c>
      <c r="J343" s="51">
        <f>VLOOKUP(B343,CLA_Berekeningen!B$6:X$191,20,FALSE)</f>
        <v>0</v>
      </c>
      <c r="K343" s="53">
        <f t="shared" si="15"/>
        <v>0</v>
      </c>
      <c r="L343" s="28" t="str">
        <f>VLOOKUP(B343,CLA_Berekeningen!B:X,23,0)</f>
        <v>0</v>
      </c>
      <c r="M343" s="4"/>
      <c r="N343" s="55" t="e">
        <f t="shared" si="16"/>
        <v>#N/A</v>
      </c>
      <c r="O343" s="55" t="e">
        <f t="shared" si="17"/>
        <v>#N/A</v>
      </c>
      <c r="P343" s="4" t="e">
        <f>_xlfn.CONCAT("Beste ",C343,". Je hebt een CLA balans van ",G343," CLA eyecons en een",CLA_Gegevens!$C$3," eyeventure balans van ",H343," eyecons. Je hebt €",J343," rente verdiend op een CLA investering van €",I343,". Dat brengt de totaalwaarde naar €",K343," te converteren. Dit is berekend als ",L343," ",CLA_Gegevens!$C$3," eyeventure eyecons te transfereren bij een waardering van €",CLA_Gegevens!$C$29,". Je nieuwe balans is daarmee ",N343, " ",CLA_Gegevens!$C$3," eyeventure eyecons")</f>
        <v>#N/A</v>
      </c>
    </row>
    <row r="344" spans="2:16" x14ac:dyDescent="0.55000000000000004">
      <c r="B344" s="4">
        <f>CLA_Accounts!$B342</f>
        <v>0</v>
      </c>
      <c r="C344" s="4" t="e">
        <f>VLOOKUP($B344,VENTURE_Accounts!B:K,9,FALSE)</f>
        <v>#N/A</v>
      </c>
      <c r="D344" s="4" t="e">
        <f>VLOOKUP(B344,CLA_Accounts!B:E,4,0)</f>
        <v>#N/A</v>
      </c>
      <c r="E344" s="4" t="e">
        <f>VLOOKUP($B344,VENTURE_Accounts!B:E,4,FALSE)</f>
        <v>#N/A</v>
      </c>
      <c r="F344" s="4" t="e">
        <f>VLOOKUP($B344,VENTURE_Accounts!B:E,2,FALSE)</f>
        <v>#N/A</v>
      </c>
      <c r="G344" s="4" t="e">
        <f>VLOOKUP(B344,CLA_Accounts!B:K,5,0)</f>
        <v>#N/A</v>
      </c>
      <c r="H344" s="28" t="e">
        <f>VLOOKUP($B344,VENTURE_Accounts!B:K,5,FALSE)</f>
        <v>#N/A</v>
      </c>
      <c r="I344" s="53">
        <f>VLOOKUP(B344,CLA_Berekeningen!B$6:X$191,5,FALSE)</f>
        <v>0</v>
      </c>
      <c r="J344" s="51">
        <f>VLOOKUP(B344,CLA_Berekeningen!B$6:X$191,20,FALSE)</f>
        <v>0</v>
      </c>
      <c r="K344" s="53">
        <f t="shared" si="15"/>
        <v>0</v>
      </c>
      <c r="L344" s="28" t="str">
        <f>VLOOKUP(B344,CLA_Berekeningen!B:X,23,0)</f>
        <v>0</v>
      </c>
      <c r="M344" s="4"/>
      <c r="N344" s="55" t="e">
        <f t="shared" si="16"/>
        <v>#N/A</v>
      </c>
      <c r="O344" s="55" t="e">
        <f t="shared" si="17"/>
        <v>#N/A</v>
      </c>
      <c r="P344" s="4" t="e">
        <f>_xlfn.CONCAT("Beste ",C344,". Je hebt een CLA balans van ",G344," CLA eyecons en een",CLA_Gegevens!$C$3," eyeventure balans van ",H344," eyecons. Je hebt €",J344," rente verdiend op een CLA investering van €",I344,". Dat brengt de totaalwaarde naar €",K344," te converteren. Dit is berekend als ",L344," ",CLA_Gegevens!$C$3," eyeventure eyecons te transfereren bij een waardering van €",CLA_Gegevens!$C$29,". Je nieuwe balans is daarmee ",N344, " ",CLA_Gegevens!$C$3," eyeventure eyecons")</f>
        <v>#N/A</v>
      </c>
    </row>
    <row r="345" spans="2:16" x14ac:dyDescent="0.55000000000000004">
      <c r="B345" s="4">
        <f>CLA_Accounts!$B343</f>
        <v>0</v>
      </c>
      <c r="C345" s="4" t="e">
        <f>VLOOKUP($B345,VENTURE_Accounts!B:K,9,FALSE)</f>
        <v>#N/A</v>
      </c>
      <c r="D345" s="4" t="e">
        <f>VLOOKUP(B345,CLA_Accounts!B:E,4,0)</f>
        <v>#N/A</v>
      </c>
      <c r="E345" s="4" t="e">
        <f>VLOOKUP($B345,VENTURE_Accounts!B:E,4,FALSE)</f>
        <v>#N/A</v>
      </c>
      <c r="F345" s="4" t="e">
        <f>VLOOKUP($B345,VENTURE_Accounts!B:E,2,FALSE)</f>
        <v>#N/A</v>
      </c>
      <c r="G345" s="4" t="e">
        <f>VLOOKUP(B345,CLA_Accounts!B:K,5,0)</f>
        <v>#N/A</v>
      </c>
      <c r="H345" s="28" t="e">
        <f>VLOOKUP($B345,VENTURE_Accounts!B:K,5,FALSE)</f>
        <v>#N/A</v>
      </c>
      <c r="I345" s="53">
        <f>VLOOKUP(B345,CLA_Berekeningen!B$6:X$191,5,FALSE)</f>
        <v>0</v>
      </c>
      <c r="J345" s="51">
        <f>VLOOKUP(B345,CLA_Berekeningen!B$6:X$191,20,FALSE)</f>
        <v>0</v>
      </c>
      <c r="K345" s="53">
        <f t="shared" si="15"/>
        <v>0</v>
      </c>
      <c r="L345" s="28" t="str">
        <f>VLOOKUP(B345,CLA_Berekeningen!B:X,23,0)</f>
        <v>0</v>
      </c>
      <c r="M345" s="4"/>
      <c r="N345" s="55" t="e">
        <f t="shared" si="16"/>
        <v>#N/A</v>
      </c>
      <c r="O345" s="55" t="e">
        <f t="shared" si="17"/>
        <v>#N/A</v>
      </c>
      <c r="P345" s="4" t="e">
        <f>_xlfn.CONCAT("Beste ",C345,". Je hebt een CLA balans van ",G345," CLA eyecons en een",CLA_Gegevens!$C$3," eyeventure balans van ",H345," eyecons. Je hebt €",J345," rente verdiend op een CLA investering van €",I345,". Dat brengt de totaalwaarde naar €",K345," te converteren. Dit is berekend als ",L345," ",CLA_Gegevens!$C$3," eyeventure eyecons te transfereren bij een waardering van €",CLA_Gegevens!$C$29,". Je nieuwe balans is daarmee ",N345, " ",CLA_Gegevens!$C$3," eyeventure eyecons")</f>
        <v>#N/A</v>
      </c>
    </row>
    <row r="346" spans="2:16" x14ac:dyDescent="0.55000000000000004">
      <c r="B346" s="4">
        <f>CLA_Accounts!$B344</f>
        <v>0</v>
      </c>
      <c r="C346" s="4" t="e">
        <f>VLOOKUP($B346,VENTURE_Accounts!B:K,9,FALSE)</f>
        <v>#N/A</v>
      </c>
      <c r="D346" s="4" t="e">
        <f>VLOOKUP(B346,CLA_Accounts!B:E,4,0)</f>
        <v>#N/A</v>
      </c>
      <c r="E346" s="4" t="e">
        <f>VLOOKUP($B346,VENTURE_Accounts!B:E,4,FALSE)</f>
        <v>#N/A</v>
      </c>
      <c r="F346" s="4" t="e">
        <f>VLOOKUP($B346,VENTURE_Accounts!B:E,2,FALSE)</f>
        <v>#N/A</v>
      </c>
      <c r="G346" s="4" t="e">
        <f>VLOOKUP(B346,CLA_Accounts!B:K,5,0)</f>
        <v>#N/A</v>
      </c>
      <c r="H346" s="28" t="e">
        <f>VLOOKUP($B346,VENTURE_Accounts!B:K,5,FALSE)</f>
        <v>#N/A</v>
      </c>
      <c r="I346" s="53">
        <f>VLOOKUP(B346,CLA_Berekeningen!B$6:X$191,5,FALSE)</f>
        <v>0</v>
      </c>
      <c r="J346" s="51">
        <f>VLOOKUP(B346,CLA_Berekeningen!B$6:X$191,20,FALSE)</f>
        <v>0</v>
      </c>
      <c r="K346" s="53">
        <f t="shared" si="15"/>
        <v>0</v>
      </c>
      <c r="L346" s="28" t="str">
        <f>VLOOKUP(B346,CLA_Berekeningen!B:X,23,0)</f>
        <v>0</v>
      </c>
      <c r="M346" s="4"/>
      <c r="N346" s="55" t="e">
        <f t="shared" si="16"/>
        <v>#N/A</v>
      </c>
      <c r="O346" s="55" t="e">
        <f t="shared" si="17"/>
        <v>#N/A</v>
      </c>
      <c r="P346" s="4" t="e">
        <f>_xlfn.CONCAT("Beste ",C346,". Je hebt een CLA balans van ",G346," CLA eyecons en een",CLA_Gegevens!$C$3," eyeventure balans van ",H346," eyecons. Je hebt €",J346," rente verdiend op een CLA investering van €",I346,". Dat brengt de totaalwaarde naar €",K346," te converteren. Dit is berekend als ",L346," ",CLA_Gegevens!$C$3," eyeventure eyecons te transfereren bij een waardering van €",CLA_Gegevens!$C$29,". Je nieuwe balans is daarmee ",N346, " ",CLA_Gegevens!$C$3," eyeventure eyecons")</f>
        <v>#N/A</v>
      </c>
    </row>
    <row r="347" spans="2:16" x14ac:dyDescent="0.55000000000000004">
      <c r="B347" s="4">
        <f>CLA_Accounts!$B345</f>
        <v>0</v>
      </c>
      <c r="C347" s="4" t="e">
        <f>VLOOKUP($B347,VENTURE_Accounts!B:K,9,FALSE)</f>
        <v>#N/A</v>
      </c>
      <c r="D347" s="4" t="e">
        <f>VLOOKUP(B347,CLA_Accounts!B:E,4,0)</f>
        <v>#N/A</v>
      </c>
      <c r="E347" s="4" t="e">
        <f>VLOOKUP($B347,VENTURE_Accounts!B:E,4,FALSE)</f>
        <v>#N/A</v>
      </c>
      <c r="F347" s="4" t="e">
        <f>VLOOKUP($B347,VENTURE_Accounts!B:E,2,FALSE)</f>
        <v>#N/A</v>
      </c>
      <c r="G347" s="4" t="e">
        <f>VLOOKUP(B347,CLA_Accounts!B:K,5,0)</f>
        <v>#N/A</v>
      </c>
      <c r="H347" s="28" t="e">
        <f>VLOOKUP($B347,VENTURE_Accounts!B:K,5,FALSE)</f>
        <v>#N/A</v>
      </c>
      <c r="I347" s="53">
        <f>VLOOKUP(B347,CLA_Berekeningen!B$6:X$191,5,FALSE)</f>
        <v>0</v>
      </c>
      <c r="J347" s="51">
        <f>VLOOKUP(B347,CLA_Berekeningen!B$6:X$191,20,FALSE)</f>
        <v>0</v>
      </c>
      <c r="K347" s="53">
        <f t="shared" si="15"/>
        <v>0</v>
      </c>
      <c r="L347" s="28" t="str">
        <f>VLOOKUP(B347,CLA_Berekeningen!B:X,23,0)</f>
        <v>0</v>
      </c>
      <c r="M347" s="4"/>
      <c r="N347" s="55" t="e">
        <f t="shared" si="16"/>
        <v>#N/A</v>
      </c>
      <c r="O347" s="55" t="e">
        <f t="shared" si="17"/>
        <v>#N/A</v>
      </c>
      <c r="P347" s="4" t="e">
        <f>_xlfn.CONCAT("Beste ",C347,". Je hebt een CLA balans van ",G347," CLA eyecons en een",CLA_Gegevens!$C$3," eyeventure balans van ",H347," eyecons. Je hebt €",J347," rente verdiend op een CLA investering van €",I347,". Dat brengt de totaalwaarde naar €",K347," te converteren. Dit is berekend als ",L347," ",CLA_Gegevens!$C$3," eyeventure eyecons te transfereren bij een waardering van €",CLA_Gegevens!$C$29,". Je nieuwe balans is daarmee ",N347, " ",CLA_Gegevens!$C$3," eyeventure eyecons")</f>
        <v>#N/A</v>
      </c>
    </row>
    <row r="348" spans="2:16" x14ac:dyDescent="0.55000000000000004">
      <c r="B348" s="4">
        <f>CLA_Accounts!$B346</f>
        <v>0</v>
      </c>
      <c r="C348" s="4" t="e">
        <f>VLOOKUP($B348,VENTURE_Accounts!B:K,9,FALSE)</f>
        <v>#N/A</v>
      </c>
      <c r="D348" s="4" t="e">
        <f>VLOOKUP(B348,CLA_Accounts!B:E,4,0)</f>
        <v>#N/A</v>
      </c>
      <c r="E348" s="4" t="e">
        <f>VLOOKUP($B348,VENTURE_Accounts!B:E,4,FALSE)</f>
        <v>#N/A</v>
      </c>
      <c r="F348" s="4" t="e">
        <f>VLOOKUP($B348,VENTURE_Accounts!B:E,2,FALSE)</f>
        <v>#N/A</v>
      </c>
      <c r="G348" s="4" t="e">
        <f>VLOOKUP(B348,CLA_Accounts!B:K,5,0)</f>
        <v>#N/A</v>
      </c>
      <c r="H348" s="28" t="e">
        <f>VLOOKUP($B348,VENTURE_Accounts!B:K,5,FALSE)</f>
        <v>#N/A</v>
      </c>
      <c r="I348" s="53">
        <f>VLOOKUP(B348,CLA_Berekeningen!B$6:X$191,5,FALSE)</f>
        <v>0</v>
      </c>
      <c r="J348" s="51">
        <f>VLOOKUP(B348,CLA_Berekeningen!B$6:X$191,20,FALSE)</f>
        <v>0</v>
      </c>
      <c r="K348" s="53">
        <f t="shared" si="15"/>
        <v>0</v>
      </c>
      <c r="L348" s="28" t="str">
        <f>VLOOKUP(B348,CLA_Berekeningen!B:X,23,0)</f>
        <v>0</v>
      </c>
      <c r="M348" s="4"/>
      <c r="N348" s="55" t="e">
        <f t="shared" si="16"/>
        <v>#N/A</v>
      </c>
      <c r="O348" s="55" t="e">
        <f t="shared" si="17"/>
        <v>#N/A</v>
      </c>
      <c r="P348" s="4" t="e">
        <f>_xlfn.CONCAT("Beste ",C348,". Je hebt een CLA balans van ",G348," CLA eyecons en een",CLA_Gegevens!$C$3," eyeventure balans van ",H348," eyecons. Je hebt €",J348," rente verdiend op een CLA investering van €",I348,". Dat brengt de totaalwaarde naar €",K348," te converteren. Dit is berekend als ",L348," ",CLA_Gegevens!$C$3," eyeventure eyecons te transfereren bij een waardering van €",CLA_Gegevens!$C$29,". Je nieuwe balans is daarmee ",N348, " ",CLA_Gegevens!$C$3," eyeventure eyecons")</f>
        <v>#N/A</v>
      </c>
    </row>
    <row r="349" spans="2:16" x14ac:dyDescent="0.55000000000000004">
      <c r="B349" s="4">
        <f>CLA_Accounts!$B347</f>
        <v>0</v>
      </c>
      <c r="C349" s="4" t="e">
        <f>VLOOKUP($B349,VENTURE_Accounts!B:K,9,FALSE)</f>
        <v>#N/A</v>
      </c>
      <c r="D349" s="4" t="e">
        <f>VLOOKUP(B349,CLA_Accounts!B:E,4,0)</f>
        <v>#N/A</v>
      </c>
      <c r="E349" s="4" t="e">
        <f>VLOOKUP($B349,VENTURE_Accounts!B:E,4,FALSE)</f>
        <v>#N/A</v>
      </c>
      <c r="F349" s="4" t="e">
        <f>VLOOKUP($B349,VENTURE_Accounts!B:E,2,FALSE)</f>
        <v>#N/A</v>
      </c>
      <c r="G349" s="4" t="e">
        <f>VLOOKUP(B349,CLA_Accounts!B:K,5,0)</f>
        <v>#N/A</v>
      </c>
      <c r="H349" s="28" t="e">
        <f>VLOOKUP($B349,VENTURE_Accounts!B:K,5,FALSE)</f>
        <v>#N/A</v>
      </c>
      <c r="I349" s="53">
        <f>VLOOKUP(B349,CLA_Berekeningen!B$6:X$191,5,FALSE)</f>
        <v>0</v>
      </c>
      <c r="J349" s="51">
        <f>VLOOKUP(B349,CLA_Berekeningen!B$6:X$191,20,FALSE)</f>
        <v>0</v>
      </c>
      <c r="K349" s="53">
        <f t="shared" si="15"/>
        <v>0</v>
      </c>
      <c r="L349" s="28" t="str">
        <f>VLOOKUP(B349,CLA_Berekeningen!B:X,23,0)</f>
        <v>0</v>
      </c>
      <c r="M349" s="4"/>
      <c r="N349" s="55" t="e">
        <f t="shared" si="16"/>
        <v>#N/A</v>
      </c>
      <c r="O349" s="55" t="e">
        <f t="shared" si="17"/>
        <v>#N/A</v>
      </c>
      <c r="P349" s="4" t="e">
        <f>_xlfn.CONCAT("Beste ",C349,". Je hebt een CLA balans van ",G349," CLA eyecons en een",CLA_Gegevens!$C$3," eyeventure balans van ",H349," eyecons. Je hebt €",J349," rente verdiend op een CLA investering van €",I349,". Dat brengt de totaalwaarde naar €",K349," te converteren. Dit is berekend als ",L349," ",CLA_Gegevens!$C$3," eyeventure eyecons te transfereren bij een waardering van €",CLA_Gegevens!$C$29,". Je nieuwe balans is daarmee ",N349, " ",CLA_Gegevens!$C$3," eyeventure eyecons")</f>
        <v>#N/A</v>
      </c>
    </row>
    <row r="350" spans="2:16" x14ac:dyDescent="0.55000000000000004">
      <c r="B350" s="4">
        <f>CLA_Accounts!$B348</f>
        <v>0</v>
      </c>
      <c r="C350" s="4" t="e">
        <f>VLOOKUP($B350,VENTURE_Accounts!B:K,9,FALSE)</f>
        <v>#N/A</v>
      </c>
      <c r="D350" s="4" t="e">
        <f>VLOOKUP(B350,CLA_Accounts!B:E,4,0)</f>
        <v>#N/A</v>
      </c>
      <c r="E350" s="4" t="e">
        <f>VLOOKUP($B350,VENTURE_Accounts!B:E,4,FALSE)</f>
        <v>#N/A</v>
      </c>
      <c r="F350" s="4" t="e">
        <f>VLOOKUP($B350,VENTURE_Accounts!B:E,2,FALSE)</f>
        <v>#N/A</v>
      </c>
      <c r="G350" s="4" t="e">
        <f>VLOOKUP(B350,CLA_Accounts!B:K,5,0)</f>
        <v>#N/A</v>
      </c>
      <c r="H350" s="28" t="e">
        <f>VLOOKUP($B350,VENTURE_Accounts!B:K,5,FALSE)</f>
        <v>#N/A</v>
      </c>
      <c r="I350" s="53">
        <f>VLOOKUP(B350,CLA_Berekeningen!B$6:X$191,5,FALSE)</f>
        <v>0</v>
      </c>
      <c r="J350" s="51">
        <f>VLOOKUP(B350,CLA_Berekeningen!B$6:X$191,20,FALSE)</f>
        <v>0</v>
      </c>
      <c r="K350" s="53">
        <f t="shared" si="15"/>
        <v>0</v>
      </c>
      <c r="L350" s="28" t="str">
        <f>VLOOKUP(B350,CLA_Berekeningen!B:X,23,0)</f>
        <v>0</v>
      </c>
      <c r="M350" s="4"/>
      <c r="N350" s="55" t="e">
        <f t="shared" si="16"/>
        <v>#N/A</v>
      </c>
      <c r="O350" s="55" t="e">
        <f t="shared" si="17"/>
        <v>#N/A</v>
      </c>
      <c r="P350" s="4" t="e">
        <f>_xlfn.CONCAT("Beste ",C350,". Je hebt een CLA balans van ",G350," CLA eyecons en een",CLA_Gegevens!$C$3," eyeventure balans van ",H350," eyecons. Je hebt €",J350," rente verdiend op een CLA investering van €",I350,". Dat brengt de totaalwaarde naar €",K350," te converteren. Dit is berekend als ",L350," ",CLA_Gegevens!$C$3," eyeventure eyecons te transfereren bij een waardering van €",CLA_Gegevens!$C$29,". Je nieuwe balans is daarmee ",N350, " ",CLA_Gegevens!$C$3," eyeventure eyecons")</f>
        <v>#N/A</v>
      </c>
    </row>
    <row r="351" spans="2:16" x14ac:dyDescent="0.55000000000000004">
      <c r="B351" s="4">
        <f>CLA_Accounts!$B349</f>
        <v>0</v>
      </c>
      <c r="C351" s="4" t="e">
        <f>VLOOKUP($B351,VENTURE_Accounts!B:K,9,FALSE)</f>
        <v>#N/A</v>
      </c>
      <c r="D351" s="4" t="e">
        <f>VLOOKUP(B351,CLA_Accounts!B:E,4,0)</f>
        <v>#N/A</v>
      </c>
      <c r="E351" s="4" t="e">
        <f>VLOOKUP($B351,VENTURE_Accounts!B:E,4,FALSE)</f>
        <v>#N/A</v>
      </c>
      <c r="F351" s="4" t="e">
        <f>VLOOKUP($B351,VENTURE_Accounts!B:E,2,FALSE)</f>
        <v>#N/A</v>
      </c>
      <c r="G351" s="4" t="e">
        <f>VLOOKUP(B351,CLA_Accounts!B:K,5,0)</f>
        <v>#N/A</v>
      </c>
      <c r="H351" s="28" t="e">
        <f>VLOOKUP($B351,VENTURE_Accounts!B:K,5,FALSE)</f>
        <v>#N/A</v>
      </c>
      <c r="I351" s="53">
        <f>VLOOKUP(B351,CLA_Berekeningen!B$6:X$191,5,FALSE)</f>
        <v>0</v>
      </c>
      <c r="J351" s="51">
        <f>VLOOKUP(B351,CLA_Berekeningen!B$6:X$191,20,FALSE)</f>
        <v>0</v>
      </c>
      <c r="K351" s="53">
        <f t="shared" si="15"/>
        <v>0</v>
      </c>
      <c r="L351" s="28" t="str">
        <f>VLOOKUP(B351,CLA_Berekeningen!B:X,23,0)</f>
        <v>0</v>
      </c>
      <c r="M351" s="4"/>
      <c r="N351" s="55" t="e">
        <f t="shared" si="16"/>
        <v>#N/A</v>
      </c>
      <c r="O351" s="55" t="e">
        <f t="shared" si="17"/>
        <v>#N/A</v>
      </c>
      <c r="P351" s="4" t="e">
        <f>_xlfn.CONCAT("Beste ",C351,". Je hebt een CLA balans van ",G351," CLA eyecons en een",CLA_Gegevens!$C$3," eyeventure balans van ",H351," eyecons. Je hebt €",J351," rente verdiend op een CLA investering van €",I351,". Dat brengt de totaalwaarde naar €",K351," te converteren. Dit is berekend als ",L351," ",CLA_Gegevens!$C$3," eyeventure eyecons te transfereren bij een waardering van €",CLA_Gegevens!$C$29,". Je nieuwe balans is daarmee ",N351, " ",CLA_Gegevens!$C$3," eyeventure eyecons")</f>
        <v>#N/A</v>
      </c>
    </row>
    <row r="352" spans="2:16" x14ac:dyDescent="0.55000000000000004">
      <c r="B352" s="4">
        <f>CLA_Accounts!$B350</f>
        <v>0</v>
      </c>
      <c r="C352" s="4" t="e">
        <f>VLOOKUP($B352,VENTURE_Accounts!B:K,9,FALSE)</f>
        <v>#N/A</v>
      </c>
      <c r="D352" s="4" t="e">
        <f>VLOOKUP(B352,CLA_Accounts!B:E,4,0)</f>
        <v>#N/A</v>
      </c>
      <c r="E352" s="4" t="e">
        <f>VLOOKUP($B352,VENTURE_Accounts!B:E,4,FALSE)</f>
        <v>#N/A</v>
      </c>
      <c r="F352" s="4" t="e">
        <f>VLOOKUP($B352,VENTURE_Accounts!B:E,2,FALSE)</f>
        <v>#N/A</v>
      </c>
      <c r="G352" s="4" t="e">
        <f>VLOOKUP(B352,CLA_Accounts!B:K,5,0)</f>
        <v>#N/A</v>
      </c>
      <c r="H352" s="28" t="e">
        <f>VLOOKUP($B352,VENTURE_Accounts!B:K,5,FALSE)</f>
        <v>#N/A</v>
      </c>
      <c r="I352" s="53">
        <f>VLOOKUP(B352,CLA_Berekeningen!B$6:X$191,5,FALSE)</f>
        <v>0</v>
      </c>
      <c r="J352" s="51">
        <f>VLOOKUP(B352,CLA_Berekeningen!B$6:X$191,20,FALSE)</f>
        <v>0</v>
      </c>
      <c r="K352" s="53">
        <f t="shared" si="15"/>
        <v>0</v>
      </c>
      <c r="L352" s="28" t="str">
        <f>VLOOKUP(B352,CLA_Berekeningen!B:X,23,0)</f>
        <v>0</v>
      </c>
      <c r="M352" s="4"/>
      <c r="N352" s="55" t="e">
        <f t="shared" si="16"/>
        <v>#N/A</v>
      </c>
      <c r="O352" s="55" t="e">
        <f t="shared" si="17"/>
        <v>#N/A</v>
      </c>
      <c r="P352" s="4" t="e">
        <f>_xlfn.CONCAT("Beste ",C352,". Je hebt een CLA balans van ",G352," CLA eyecons en een",CLA_Gegevens!$C$3," eyeventure balans van ",H352," eyecons. Je hebt €",J352," rente verdiend op een CLA investering van €",I352,". Dat brengt de totaalwaarde naar €",K352," te converteren. Dit is berekend als ",L352," ",CLA_Gegevens!$C$3," eyeventure eyecons te transfereren bij een waardering van €",CLA_Gegevens!$C$29,". Je nieuwe balans is daarmee ",N352, " ",CLA_Gegevens!$C$3," eyeventure eyecons")</f>
        <v>#N/A</v>
      </c>
    </row>
    <row r="353" spans="2:16" x14ac:dyDescent="0.55000000000000004">
      <c r="B353" s="4">
        <f>CLA_Accounts!$B351</f>
        <v>0</v>
      </c>
      <c r="C353" s="4" t="e">
        <f>VLOOKUP($B353,VENTURE_Accounts!B:K,9,FALSE)</f>
        <v>#N/A</v>
      </c>
      <c r="D353" s="4" t="e">
        <f>VLOOKUP(B353,CLA_Accounts!B:E,4,0)</f>
        <v>#N/A</v>
      </c>
      <c r="E353" s="4" t="e">
        <f>VLOOKUP($B353,VENTURE_Accounts!B:E,4,FALSE)</f>
        <v>#N/A</v>
      </c>
      <c r="F353" s="4" t="e">
        <f>VLOOKUP($B353,VENTURE_Accounts!B:E,2,FALSE)</f>
        <v>#N/A</v>
      </c>
      <c r="G353" s="4" t="e">
        <f>VLOOKUP(B353,CLA_Accounts!B:K,5,0)</f>
        <v>#N/A</v>
      </c>
      <c r="H353" s="28" t="e">
        <f>VLOOKUP($B353,VENTURE_Accounts!B:K,5,FALSE)</f>
        <v>#N/A</v>
      </c>
      <c r="I353" s="53">
        <f>VLOOKUP(B353,CLA_Berekeningen!B$6:X$191,5,FALSE)</f>
        <v>0</v>
      </c>
      <c r="J353" s="51">
        <f>VLOOKUP(B353,CLA_Berekeningen!B$6:X$191,20,FALSE)</f>
        <v>0</v>
      </c>
      <c r="K353" s="53">
        <f t="shared" si="15"/>
        <v>0</v>
      </c>
      <c r="L353" s="28" t="str">
        <f>VLOOKUP(B353,CLA_Berekeningen!B:X,23,0)</f>
        <v>0</v>
      </c>
      <c r="M353" s="4"/>
      <c r="N353" s="55" t="e">
        <f t="shared" si="16"/>
        <v>#N/A</v>
      </c>
      <c r="O353" s="55" t="e">
        <f t="shared" si="17"/>
        <v>#N/A</v>
      </c>
      <c r="P353" s="4" t="e">
        <f>_xlfn.CONCAT("Beste ",C353,". Je hebt een CLA balans van ",G353," CLA eyecons en een",CLA_Gegevens!$C$3," eyeventure balans van ",H353," eyecons. Je hebt €",J353," rente verdiend op een CLA investering van €",I353,". Dat brengt de totaalwaarde naar €",K353," te converteren. Dit is berekend als ",L353," ",CLA_Gegevens!$C$3," eyeventure eyecons te transfereren bij een waardering van €",CLA_Gegevens!$C$29,". Je nieuwe balans is daarmee ",N353, " ",CLA_Gegevens!$C$3," eyeventure eyecons")</f>
        <v>#N/A</v>
      </c>
    </row>
    <row r="354" spans="2:16" x14ac:dyDescent="0.55000000000000004">
      <c r="B354" s="4">
        <f>CLA_Accounts!$B352</f>
        <v>0</v>
      </c>
      <c r="C354" s="4" t="e">
        <f>VLOOKUP($B354,VENTURE_Accounts!B:K,9,FALSE)</f>
        <v>#N/A</v>
      </c>
      <c r="D354" s="4" t="e">
        <f>VLOOKUP(B354,CLA_Accounts!B:E,4,0)</f>
        <v>#N/A</v>
      </c>
      <c r="E354" s="4" t="e">
        <f>VLOOKUP($B354,VENTURE_Accounts!B:E,4,FALSE)</f>
        <v>#N/A</v>
      </c>
      <c r="F354" s="4" t="e">
        <f>VLOOKUP($B354,VENTURE_Accounts!B:E,2,FALSE)</f>
        <v>#N/A</v>
      </c>
      <c r="G354" s="4" t="e">
        <f>VLOOKUP(B354,CLA_Accounts!B:K,5,0)</f>
        <v>#N/A</v>
      </c>
      <c r="H354" s="28" t="e">
        <f>VLOOKUP($B354,VENTURE_Accounts!B:K,5,FALSE)</f>
        <v>#N/A</v>
      </c>
      <c r="I354" s="53">
        <f>VLOOKUP(B354,CLA_Berekeningen!B$6:X$191,5,FALSE)</f>
        <v>0</v>
      </c>
      <c r="J354" s="51">
        <f>VLOOKUP(B354,CLA_Berekeningen!B$6:X$191,20,FALSE)</f>
        <v>0</v>
      </c>
      <c r="K354" s="53">
        <f t="shared" si="15"/>
        <v>0</v>
      </c>
      <c r="L354" s="28" t="str">
        <f>VLOOKUP(B354,CLA_Berekeningen!B:X,23,0)</f>
        <v>0</v>
      </c>
      <c r="M354" s="4"/>
      <c r="N354" s="55" t="e">
        <f t="shared" si="16"/>
        <v>#N/A</v>
      </c>
      <c r="O354" s="55" t="e">
        <f t="shared" si="17"/>
        <v>#N/A</v>
      </c>
      <c r="P354" s="4" t="e">
        <f>_xlfn.CONCAT("Beste ",C354,". Je hebt een CLA balans van ",G354," CLA eyecons en een",CLA_Gegevens!$C$3," eyeventure balans van ",H354," eyecons. Je hebt €",J354," rente verdiend op een CLA investering van €",I354,". Dat brengt de totaalwaarde naar €",K354," te converteren. Dit is berekend als ",L354," ",CLA_Gegevens!$C$3," eyeventure eyecons te transfereren bij een waardering van €",CLA_Gegevens!$C$29,". Je nieuwe balans is daarmee ",N354, " ",CLA_Gegevens!$C$3," eyeventure eyecons")</f>
        <v>#N/A</v>
      </c>
    </row>
    <row r="355" spans="2:16" x14ac:dyDescent="0.55000000000000004">
      <c r="B355" s="4">
        <f>CLA_Accounts!$B353</f>
        <v>0</v>
      </c>
      <c r="C355" s="4" t="e">
        <f>VLOOKUP($B355,VENTURE_Accounts!B:K,9,FALSE)</f>
        <v>#N/A</v>
      </c>
      <c r="D355" s="4" t="e">
        <f>VLOOKUP(B355,CLA_Accounts!B:E,4,0)</f>
        <v>#N/A</v>
      </c>
      <c r="E355" s="4" t="e">
        <f>VLOOKUP($B355,VENTURE_Accounts!B:E,4,FALSE)</f>
        <v>#N/A</v>
      </c>
      <c r="F355" s="4" t="e">
        <f>VLOOKUP($B355,VENTURE_Accounts!B:E,2,FALSE)</f>
        <v>#N/A</v>
      </c>
      <c r="G355" s="4" t="e">
        <f>VLOOKUP(B355,CLA_Accounts!B:K,5,0)</f>
        <v>#N/A</v>
      </c>
      <c r="H355" s="28" t="e">
        <f>VLOOKUP($B355,VENTURE_Accounts!B:K,5,FALSE)</f>
        <v>#N/A</v>
      </c>
      <c r="I355" s="53">
        <f>VLOOKUP(B355,CLA_Berekeningen!B$6:X$191,5,FALSE)</f>
        <v>0</v>
      </c>
      <c r="J355" s="51">
        <f>VLOOKUP(B355,CLA_Berekeningen!B$6:X$191,20,FALSE)</f>
        <v>0</v>
      </c>
      <c r="K355" s="53">
        <f t="shared" si="15"/>
        <v>0</v>
      </c>
      <c r="L355" s="28" t="str">
        <f>VLOOKUP(B355,CLA_Berekeningen!B:X,23,0)</f>
        <v>0</v>
      </c>
      <c r="M355" s="4"/>
      <c r="N355" s="55" t="e">
        <f t="shared" si="16"/>
        <v>#N/A</v>
      </c>
      <c r="O355" s="55" t="e">
        <f t="shared" si="17"/>
        <v>#N/A</v>
      </c>
      <c r="P355" s="4" t="e">
        <f>_xlfn.CONCAT("Beste ",C355,". Je hebt een CLA balans van ",G355," CLA eyecons en een",CLA_Gegevens!$C$3," eyeventure balans van ",H355," eyecons. Je hebt €",J355," rente verdiend op een CLA investering van €",I355,". Dat brengt de totaalwaarde naar €",K355," te converteren. Dit is berekend als ",L355," ",CLA_Gegevens!$C$3," eyeventure eyecons te transfereren bij een waardering van €",CLA_Gegevens!$C$29,". Je nieuwe balans is daarmee ",N355, " ",CLA_Gegevens!$C$3," eyeventure eyecons")</f>
        <v>#N/A</v>
      </c>
    </row>
    <row r="356" spans="2:16" x14ac:dyDescent="0.55000000000000004">
      <c r="B356" s="4">
        <f>CLA_Accounts!$B354</f>
        <v>0</v>
      </c>
      <c r="C356" s="4" t="e">
        <f>VLOOKUP($B356,VENTURE_Accounts!B:K,9,FALSE)</f>
        <v>#N/A</v>
      </c>
      <c r="D356" s="4" t="e">
        <f>VLOOKUP(B356,CLA_Accounts!B:E,4,0)</f>
        <v>#N/A</v>
      </c>
      <c r="E356" s="4" t="e">
        <f>VLOOKUP($B356,VENTURE_Accounts!B:E,4,FALSE)</f>
        <v>#N/A</v>
      </c>
      <c r="F356" s="4" t="e">
        <f>VLOOKUP($B356,VENTURE_Accounts!B:E,2,FALSE)</f>
        <v>#N/A</v>
      </c>
      <c r="G356" s="4" t="e">
        <f>VLOOKUP(B356,CLA_Accounts!B:K,5,0)</f>
        <v>#N/A</v>
      </c>
      <c r="H356" s="28" t="e">
        <f>VLOOKUP($B356,VENTURE_Accounts!B:K,5,FALSE)</f>
        <v>#N/A</v>
      </c>
      <c r="I356" s="53">
        <f>VLOOKUP(B356,CLA_Berekeningen!B$6:X$191,5,FALSE)</f>
        <v>0</v>
      </c>
      <c r="J356" s="51">
        <f>VLOOKUP(B356,CLA_Berekeningen!B$6:X$191,20,FALSE)</f>
        <v>0</v>
      </c>
      <c r="K356" s="53">
        <f t="shared" si="15"/>
        <v>0</v>
      </c>
      <c r="L356" s="28" t="str">
        <f>VLOOKUP(B356,CLA_Berekeningen!B:X,23,0)</f>
        <v>0</v>
      </c>
      <c r="M356" s="4"/>
      <c r="N356" s="55" t="e">
        <f t="shared" si="16"/>
        <v>#N/A</v>
      </c>
      <c r="O356" s="55" t="e">
        <f t="shared" si="17"/>
        <v>#N/A</v>
      </c>
      <c r="P356" s="4" t="e">
        <f>_xlfn.CONCAT("Beste ",C356,". Je hebt een CLA balans van ",G356," CLA eyecons en een",CLA_Gegevens!$C$3," eyeventure balans van ",H356," eyecons. Je hebt €",J356," rente verdiend op een CLA investering van €",I356,". Dat brengt de totaalwaarde naar €",K356," te converteren. Dit is berekend als ",L356," ",CLA_Gegevens!$C$3," eyeventure eyecons te transfereren bij een waardering van €",CLA_Gegevens!$C$29,". Je nieuwe balans is daarmee ",N356, " ",CLA_Gegevens!$C$3," eyeventure eyecons")</f>
        <v>#N/A</v>
      </c>
    </row>
    <row r="357" spans="2:16" x14ac:dyDescent="0.55000000000000004">
      <c r="B357" s="4">
        <f>CLA_Accounts!$B355</f>
        <v>0</v>
      </c>
      <c r="C357" s="4" t="e">
        <f>VLOOKUP($B357,VENTURE_Accounts!B:K,9,FALSE)</f>
        <v>#N/A</v>
      </c>
      <c r="D357" s="4" t="e">
        <f>VLOOKUP(B357,CLA_Accounts!B:E,4,0)</f>
        <v>#N/A</v>
      </c>
      <c r="E357" s="4" t="e">
        <f>VLOOKUP($B357,VENTURE_Accounts!B:E,4,FALSE)</f>
        <v>#N/A</v>
      </c>
      <c r="F357" s="4" t="e">
        <f>VLOOKUP($B357,VENTURE_Accounts!B:E,2,FALSE)</f>
        <v>#N/A</v>
      </c>
      <c r="G357" s="4" t="e">
        <f>VLOOKUP(B357,CLA_Accounts!B:K,5,0)</f>
        <v>#N/A</v>
      </c>
      <c r="H357" s="28" t="e">
        <f>VLOOKUP($B357,VENTURE_Accounts!B:K,5,FALSE)</f>
        <v>#N/A</v>
      </c>
      <c r="I357" s="53">
        <f>VLOOKUP(B357,CLA_Berekeningen!B$6:X$191,5,FALSE)</f>
        <v>0</v>
      </c>
      <c r="J357" s="51">
        <f>VLOOKUP(B357,CLA_Berekeningen!B$6:X$191,20,FALSE)</f>
        <v>0</v>
      </c>
      <c r="K357" s="53">
        <f t="shared" si="15"/>
        <v>0</v>
      </c>
      <c r="L357" s="28" t="str">
        <f>VLOOKUP(B357,CLA_Berekeningen!B:X,23,0)</f>
        <v>0</v>
      </c>
      <c r="M357" s="4"/>
      <c r="N357" s="55" t="e">
        <f t="shared" si="16"/>
        <v>#N/A</v>
      </c>
      <c r="O357" s="55" t="e">
        <f t="shared" si="17"/>
        <v>#N/A</v>
      </c>
      <c r="P357" s="4" t="e">
        <f>_xlfn.CONCAT("Beste ",C357,". Je hebt een CLA balans van ",G357," CLA eyecons en een",CLA_Gegevens!$C$3," eyeventure balans van ",H357," eyecons. Je hebt €",J357," rente verdiend op een CLA investering van €",I357,". Dat brengt de totaalwaarde naar €",K357," te converteren. Dit is berekend als ",L357," ",CLA_Gegevens!$C$3," eyeventure eyecons te transfereren bij een waardering van €",CLA_Gegevens!$C$29,". Je nieuwe balans is daarmee ",N357, " ",CLA_Gegevens!$C$3," eyeventure eyecons")</f>
        <v>#N/A</v>
      </c>
    </row>
    <row r="358" spans="2:16" x14ac:dyDescent="0.55000000000000004">
      <c r="B358" s="4">
        <f>CLA_Accounts!$B356</f>
        <v>0</v>
      </c>
      <c r="C358" s="4" t="e">
        <f>VLOOKUP($B358,VENTURE_Accounts!B:K,9,FALSE)</f>
        <v>#N/A</v>
      </c>
      <c r="D358" s="4" t="e">
        <f>VLOOKUP(B358,CLA_Accounts!B:E,4,0)</f>
        <v>#N/A</v>
      </c>
      <c r="E358" s="4" t="e">
        <f>VLOOKUP($B358,VENTURE_Accounts!B:E,4,FALSE)</f>
        <v>#N/A</v>
      </c>
      <c r="F358" s="4" t="e">
        <f>VLOOKUP($B358,VENTURE_Accounts!B:E,2,FALSE)</f>
        <v>#N/A</v>
      </c>
      <c r="G358" s="4" t="e">
        <f>VLOOKUP(B358,CLA_Accounts!B:K,5,0)</f>
        <v>#N/A</v>
      </c>
      <c r="H358" s="28" t="e">
        <f>VLOOKUP($B358,VENTURE_Accounts!B:K,5,FALSE)</f>
        <v>#N/A</v>
      </c>
      <c r="I358" s="53">
        <f>VLOOKUP(B358,CLA_Berekeningen!B$6:X$191,5,FALSE)</f>
        <v>0</v>
      </c>
      <c r="J358" s="51">
        <f>VLOOKUP(B358,CLA_Berekeningen!B$6:X$191,20,FALSE)</f>
        <v>0</v>
      </c>
      <c r="K358" s="53">
        <f t="shared" si="15"/>
        <v>0</v>
      </c>
      <c r="L358" s="28" t="str">
        <f>VLOOKUP(B358,CLA_Berekeningen!B:X,23,0)</f>
        <v>0</v>
      </c>
      <c r="M358" s="4"/>
      <c r="N358" s="55" t="e">
        <f t="shared" si="16"/>
        <v>#N/A</v>
      </c>
      <c r="O358" s="55" t="e">
        <f t="shared" si="17"/>
        <v>#N/A</v>
      </c>
      <c r="P358" s="4" t="e">
        <f>_xlfn.CONCAT("Beste ",C358,". Je hebt een CLA balans van ",G358," CLA eyecons en een",CLA_Gegevens!$C$3," eyeventure balans van ",H358," eyecons. Je hebt €",J358," rente verdiend op een CLA investering van €",I358,". Dat brengt de totaalwaarde naar €",K358," te converteren. Dit is berekend als ",L358," ",CLA_Gegevens!$C$3," eyeventure eyecons te transfereren bij een waardering van €",CLA_Gegevens!$C$29,". Je nieuwe balans is daarmee ",N358, " ",CLA_Gegevens!$C$3," eyeventure eyecons")</f>
        <v>#N/A</v>
      </c>
    </row>
    <row r="359" spans="2:16" x14ac:dyDescent="0.55000000000000004">
      <c r="B359" s="4">
        <f>CLA_Accounts!$B357</f>
        <v>0</v>
      </c>
      <c r="C359" s="4" t="e">
        <f>VLOOKUP($B359,VENTURE_Accounts!B:K,9,FALSE)</f>
        <v>#N/A</v>
      </c>
      <c r="D359" s="4" t="e">
        <f>VLOOKUP(B359,CLA_Accounts!B:E,4,0)</f>
        <v>#N/A</v>
      </c>
      <c r="E359" s="4" t="e">
        <f>VLOOKUP($B359,VENTURE_Accounts!B:E,4,FALSE)</f>
        <v>#N/A</v>
      </c>
      <c r="F359" s="4" t="e">
        <f>VLOOKUP($B359,VENTURE_Accounts!B:E,2,FALSE)</f>
        <v>#N/A</v>
      </c>
      <c r="G359" s="4" t="e">
        <f>VLOOKUP(B359,CLA_Accounts!B:K,5,0)</f>
        <v>#N/A</v>
      </c>
      <c r="H359" s="28" t="e">
        <f>VLOOKUP($B359,VENTURE_Accounts!B:K,5,FALSE)</f>
        <v>#N/A</v>
      </c>
      <c r="I359" s="53">
        <f>VLOOKUP(B359,CLA_Berekeningen!B$6:X$191,5,FALSE)</f>
        <v>0</v>
      </c>
      <c r="J359" s="51">
        <f>VLOOKUP(B359,CLA_Berekeningen!B$6:X$191,20,FALSE)</f>
        <v>0</v>
      </c>
      <c r="K359" s="53">
        <f t="shared" si="15"/>
        <v>0</v>
      </c>
      <c r="L359" s="28" t="str">
        <f>VLOOKUP(B359,CLA_Berekeningen!B:X,23,0)</f>
        <v>0</v>
      </c>
      <c r="M359" s="4"/>
      <c r="N359" s="55" t="e">
        <f t="shared" si="16"/>
        <v>#N/A</v>
      </c>
      <c r="O359" s="55" t="e">
        <f t="shared" si="17"/>
        <v>#N/A</v>
      </c>
      <c r="P359" s="4" t="e">
        <f>_xlfn.CONCAT("Beste ",C359,". Je hebt een CLA balans van ",G359," CLA eyecons en een",CLA_Gegevens!$C$3," eyeventure balans van ",H359," eyecons. Je hebt €",J359," rente verdiend op een CLA investering van €",I359,". Dat brengt de totaalwaarde naar €",K359," te converteren. Dit is berekend als ",L359," ",CLA_Gegevens!$C$3," eyeventure eyecons te transfereren bij een waardering van €",CLA_Gegevens!$C$29,". Je nieuwe balans is daarmee ",N359, " ",CLA_Gegevens!$C$3," eyeventure eyecons")</f>
        <v>#N/A</v>
      </c>
    </row>
    <row r="360" spans="2:16" x14ac:dyDescent="0.55000000000000004">
      <c r="B360" s="4">
        <f>CLA_Accounts!$B358</f>
        <v>0</v>
      </c>
      <c r="C360" s="4" t="e">
        <f>VLOOKUP($B360,VENTURE_Accounts!B:K,9,FALSE)</f>
        <v>#N/A</v>
      </c>
      <c r="D360" s="4" t="e">
        <f>VLOOKUP(B360,CLA_Accounts!B:E,4,0)</f>
        <v>#N/A</v>
      </c>
      <c r="E360" s="4" t="e">
        <f>VLOOKUP($B360,VENTURE_Accounts!B:E,4,FALSE)</f>
        <v>#N/A</v>
      </c>
      <c r="F360" s="4" t="e">
        <f>VLOOKUP($B360,VENTURE_Accounts!B:E,2,FALSE)</f>
        <v>#N/A</v>
      </c>
      <c r="G360" s="4" t="e">
        <f>VLOOKUP(B360,CLA_Accounts!B:K,5,0)</f>
        <v>#N/A</v>
      </c>
      <c r="H360" s="28" t="e">
        <f>VLOOKUP($B360,VENTURE_Accounts!B:K,5,FALSE)</f>
        <v>#N/A</v>
      </c>
      <c r="I360" s="53">
        <f>VLOOKUP(B360,CLA_Berekeningen!B$6:X$191,5,FALSE)</f>
        <v>0</v>
      </c>
      <c r="J360" s="51">
        <f>VLOOKUP(B360,CLA_Berekeningen!B$6:X$191,20,FALSE)</f>
        <v>0</v>
      </c>
      <c r="K360" s="53">
        <f t="shared" si="15"/>
        <v>0</v>
      </c>
      <c r="L360" s="28" t="str">
        <f>VLOOKUP(B360,CLA_Berekeningen!B:X,23,0)</f>
        <v>0</v>
      </c>
      <c r="M360" s="4"/>
      <c r="N360" s="55" t="e">
        <f t="shared" si="16"/>
        <v>#N/A</v>
      </c>
      <c r="O360" s="55" t="e">
        <f t="shared" si="17"/>
        <v>#N/A</v>
      </c>
      <c r="P360" s="4" t="e">
        <f>_xlfn.CONCAT("Beste ",C360,". Je hebt een CLA balans van ",G360," CLA eyecons en een",CLA_Gegevens!$C$3," eyeventure balans van ",H360," eyecons. Je hebt €",J360," rente verdiend op een CLA investering van €",I360,". Dat brengt de totaalwaarde naar €",K360," te converteren. Dit is berekend als ",L360," ",CLA_Gegevens!$C$3," eyeventure eyecons te transfereren bij een waardering van €",CLA_Gegevens!$C$29,". Je nieuwe balans is daarmee ",N360, " ",CLA_Gegevens!$C$3," eyeventure eyecons")</f>
        <v>#N/A</v>
      </c>
    </row>
    <row r="361" spans="2:16" x14ac:dyDescent="0.55000000000000004">
      <c r="B361" s="4">
        <f>CLA_Accounts!$B359</f>
        <v>0</v>
      </c>
      <c r="C361" s="4" t="e">
        <f>VLOOKUP($B361,VENTURE_Accounts!B:K,9,FALSE)</f>
        <v>#N/A</v>
      </c>
      <c r="D361" s="4" t="e">
        <f>VLOOKUP(B361,CLA_Accounts!B:E,4,0)</f>
        <v>#N/A</v>
      </c>
      <c r="E361" s="4" t="e">
        <f>VLOOKUP($B361,VENTURE_Accounts!B:E,4,FALSE)</f>
        <v>#N/A</v>
      </c>
      <c r="F361" s="4" t="e">
        <f>VLOOKUP($B361,VENTURE_Accounts!B:E,2,FALSE)</f>
        <v>#N/A</v>
      </c>
      <c r="G361" s="4" t="e">
        <f>VLOOKUP(B361,CLA_Accounts!B:K,5,0)</f>
        <v>#N/A</v>
      </c>
      <c r="H361" s="28" t="e">
        <f>VLOOKUP($B361,VENTURE_Accounts!B:K,5,FALSE)</f>
        <v>#N/A</v>
      </c>
      <c r="I361" s="53">
        <f>VLOOKUP(B361,CLA_Berekeningen!B$6:X$191,5,FALSE)</f>
        <v>0</v>
      </c>
      <c r="J361" s="51">
        <f>VLOOKUP(B361,CLA_Berekeningen!B$6:X$191,20,FALSE)</f>
        <v>0</v>
      </c>
      <c r="K361" s="53">
        <f t="shared" si="15"/>
        <v>0</v>
      </c>
      <c r="L361" s="28" t="str">
        <f>VLOOKUP(B361,CLA_Berekeningen!B:X,23,0)</f>
        <v>0</v>
      </c>
      <c r="M361" s="4"/>
      <c r="N361" s="55" t="e">
        <f t="shared" si="16"/>
        <v>#N/A</v>
      </c>
      <c r="O361" s="55" t="e">
        <f t="shared" si="17"/>
        <v>#N/A</v>
      </c>
      <c r="P361" s="4" t="e">
        <f>_xlfn.CONCAT("Beste ",C361,". Je hebt een CLA balans van ",G361," CLA eyecons en een",CLA_Gegevens!$C$3," eyeventure balans van ",H361," eyecons. Je hebt €",J361," rente verdiend op een CLA investering van €",I361,". Dat brengt de totaalwaarde naar €",K361," te converteren. Dit is berekend als ",L361," ",CLA_Gegevens!$C$3," eyeventure eyecons te transfereren bij een waardering van €",CLA_Gegevens!$C$29,". Je nieuwe balans is daarmee ",N361, " ",CLA_Gegevens!$C$3," eyeventure eyecons")</f>
        <v>#N/A</v>
      </c>
    </row>
    <row r="362" spans="2:16" x14ac:dyDescent="0.55000000000000004">
      <c r="B362" s="4">
        <f>CLA_Accounts!$B360</f>
        <v>0</v>
      </c>
      <c r="C362" s="4" t="e">
        <f>VLOOKUP($B362,VENTURE_Accounts!B:K,9,FALSE)</f>
        <v>#N/A</v>
      </c>
      <c r="D362" s="4" t="e">
        <f>VLOOKUP(B362,CLA_Accounts!B:E,4,0)</f>
        <v>#N/A</v>
      </c>
      <c r="E362" s="4" t="e">
        <f>VLOOKUP($B362,VENTURE_Accounts!B:E,4,FALSE)</f>
        <v>#N/A</v>
      </c>
      <c r="F362" s="4" t="e">
        <f>VLOOKUP($B362,VENTURE_Accounts!B:E,2,FALSE)</f>
        <v>#N/A</v>
      </c>
      <c r="G362" s="4" t="e">
        <f>VLOOKUP(B362,CLA_Accounts!B:K,5,0)</f>
        <v>#N/A</v>
      </c>
      <c r="H362" s="28" t="e">
        <f>VLOOKUP($B362,VENTURE_Accounts!B:K,5,FALSE)</f>
        <v>#N/A</v>
      </c>
      <c r="I362" s="53">
        <f>VLOOKUP(B362,CLA_Berekeningen!B$6:X$191,5,FALSE)</f>
        <v>0</v>
      </c>
      <c r="J362" s="51">
        <f>VLOOKUP(B362,CLA_Berekeningen!B$6:X$191,20,FALSE)</f>
        <v>0</v>
      </c>
      <c r="K362" s="53">
        <f t="shared" si="15"/>
        <v>0</v>
      </c>
      <c r="L362" s="28" t="str">
        <f>VLOOKUP(B362,CLA_Berekeningen!B:X,23,0)</f>
        <v>0</v>
      </c>
      <c r="M362" s="4"/>
      <c r="N362" s="55" t="e">
        <f t="shared" si="16"/>
        <v>#N/A</v>
      </c>
      <c r="O362" s="55" t="e">
        <f t="shared" si="17"/>
        <v>#N/A</v>
      </c>
      <c r="P362" s="4" t="e">
        <f>_xlfn.CONCAT("Beste ",C362,". Je hebt een CLA balans van ",G362," CLA eyecons en een",CLA_Gegevens!$C$3," eyeventure balans van ",H362," eyecons. Je hebt €",J362," rente verdiend op een CLA investering van €",I362,". Dat brengt de totaalwaarde naar €",K362," te converteren. Dit is berekend als ",L362," ",CLA_Gegevens!$C$3," eyeventure eyecons te transfereren bij een waardering van €",CLA_Gegevens!$C$29,". Je nieuwe balans is daarmee ",N362, " ",CLA_Gegevens!$C$3," eyeventure eyecons")</f>
        <v>#N/A</v>
      </c>
    </row>
    <row r="363" spans="2:16" x14ac:dyDescent="0.55000000000000004">
      <c r="B363" s="4">
        <f>CLA_Accounts!$B361</f>
        <v>0</v>
      </c>
      <c r="C363" s="4" t="e">
        <f>VLOOKUP($B363,VENTURE_Accounts!B:K,9,FALSE)</f>
        <v>#N/A</v>
      </c>
      <c r="D363" s="4" t="e">
        <f>VLOOKUP(B363,CLA_Accounts!B:E,4,0)</f>
        <v>#N/A</v>
      </c>
      <c r="E363" s="4" t="e">
        <f>VLOOKUP($B363,VENTURE_Accounts!B:E,4,FALSE)</f>
        <v>#N/A</v>
      </c>
      <c r="F363" s="4" t="e">
        <f>VLOOKUP($B363,VENTURE_Accounts!B:E,2,FALSE)</f>
        <v>#N/A</v>
      </c>
      <c r="G363" s="4" t="e">
        <f>VLOOKUP(B363,CLA_Accounts!B:K,5,0)</f>
        <v>#N/A</v>
      </c>
      <c r="H363" s="28" t="e">
        <f>VLOOKUP($B363,VENTURE_Accounts!B:K,5,FALSE)</f>
        <v>#N/A</v>
      </c>
      <c r="I363" s="53">
        <f>VLOOKUP(B363,CLA_Berekeningen!B$6:X$191,5,FALSE)</f>
        <v>0</v>
      </c>
      <c r="J363" s="51">
        <f>VLOOKUP(B363,CLA_Berekeningen!B$6:X$191,20,FALSE)</f>
        <v>0</v>
      </c>
      <c r="K363" s="53">
        <f t="shared" si="15"/>
        <v>0</v>
      </c>
      <c r="L363" s="28" t="str">
        <f>VLOOKUP(B363,CLA_Berekeningen!B:X,23,0)</f>
        <v>0</v>
      </c>
      <c r="M363" s="4"/>
      <c r="N363" s="55" t="e">
        <f t="shared" si="16"/>
        <v>#N/A</v>
      </c>
      <c r="O363" s="55" t="e">
        <f t="shared" si="17"/>
        <v>#N/A</v>
      </c>
      <c r="P363" s="4" t="e">
        <f>_xlfn.CONCAT("Beste ",C363,". Je hebt een CLA balans van ",G363," CLA eyecons en een",CLA_Gegevens!$C$3," eyeventure balans van ",H363," eyecons. Je hebt €",J363," rente verdiend op een CLA investering van €",I363,". Dat brengt de totaalwaarde naar €",K363," te converteren. Dit is berekend als ",L363," ",CLA_Gegevens!$C$3," eyeventure eyecons te transfereren bij een waardering van €",CLA_Gegevens!$C$29,". Je nieuwe balans is daarmee ",N363, " ",CLA_Gegevens!$C$3," eyeventure eyecons")</f>
        <v>#N/A</v>
      </c>
    </row>
    <row r="364" spans="2:16" x14ac:dyDescent="0.55000000000000004">
      <c r="B364" s="4">
        <f>CLA_Accounts!$B362</f>
        <v>0</v>
      </c>
      <c r="C364" s="4" t="e">
        <f>VLOOKUP($B364,VENTURE_Accounts!B:K,9,FALSE)</f>
        <v>#N/A</v>
      </c>
      <c r="D364" s="4" t="e">
        <f>VLOOKUP(B364,CLA_Accounts!B:E,4,0)</f>
        <v>#N/A</v>
      </c>
      <c r="E364" s="4" t="e">
        <f>VLOOKUP($B364,VENTURE_Accounts!B:E,4,FALSE)</f>
        <v>#N/A</v>
      </c>
      <c r="F364" s="4" t="e">
        <f>VLOOKUP($B364,VENTURE_Accounts!B:E,2,FALSE)</f>
        <v>#N/A</v>
      </c>
      <c r="G364" s="4" t="e">
        <f>VLOOKUP(B364,CLA_Accounts!B:K,5,0)</f>
        <v>#N/A</v>
      </c>
      <c r="H364" s="28" t="e">
        <f>VLOOKUP($B364,VENTURE_Accounts!B:K,5,FALSE)</f>
        <v>#N/A</v>
      </c>
      <c r="I364" s="53">
        <f>VLOOKUP(B364,CLA_Berekeningen!B$6:X$191,5,FALSE)</f>
        <v>0</v>
      </c>
      <c r="J364" s="51">
        <f>VLOOKUP(B364,CLA_Berekeningen!B$6:X$191,20,FALSE)</f>
        <v>0</v>
      </c>
      <c r="K364" s="53">
        <f t="shared" si="15"/>
        <v>0</v>
      </c>
      <c r="L364" s="28" t="str">
        <f>VLOOKUP(B364,CLA_Berekeningen!B:X,23,0)</f>
        <v>0</v>
      </c>
      <c r="M364" s="4"/>
      <c r="N364" s="55" t="e">
        <f t="shared" si="16"/>
        <v>#N/A</v>
      </c>
      <c r="O364" s="55" t="e">
        <f t="shared" si="17"/>
        <v>#N/A</v>
      </c>
      <c r="P364" s="4" t="e">
        <f>_xlfn.CONCAT("Beste ",C364,". Je hebt een CLA balans van ",G364," CLA eyecons en een",CLA_Gegevens!$C$3," eyeventure balans van ",H364," eyecons. Je hebt €",J364," rente verdiend op een CLA investering van €",I364,". Dat brengt de totaalwaarde naar €",K364," te converteren. Dit is berekend als ",L364," ",CLA_Gegevens!$C$3," eyeventure eyecons te transfereren bij een waardering van €",CLA_Gegevens!$C$29,". Je nieuwe balans is daarmee ",N364, " ",CLA_Gegevens!$C$3," eyeventure eyecons")</f>
        <v>#N/A</v>
      </c>
    </row>
    <row r="365" spans="2:16" x14ac:dyDescent="0.55000000000000004">
      <c r="B365" s="4">
        <f>CLA_Accounts!$B363</f>
        <v>0</v>
      </c>
      <c r="C365" s="4" t="e">
        <f>VLOOKUP($B365,VENTURE_Accounts!B:K,9,FALSE)</f>
        <v>#N/A</v>
      </c>
      <c r="D365" s="4" t="e">
        <f>VLOOKUP(B365,CLA_Accounts!B:E,4,0)</f>
        <v>#N/A</v>
      </c>
      <c r="E365" s="4" t="e">
        <f>VLOOKUP($B365,VENTURE_Accounts!B:E,4,FALSE)</f>
        <v>#N/A</v>
      </c>
      <c r="F365" s="4" t="e">
        <f>VLOOKUP($B365,VENTURE_Accounts!B:E,2,FALSE)</f>
        <v>#N/A</v>
      </c>
      <c r="G365" s="4" t="e">
        <f>VLOOKUP(B365,CLA_Accounts!B:K,5,0)</f>
        <v>#N/A</v>
      </c>
      <c r="H365" s="28" t="e">
        <f>VLOOKUP($B365,VENTURE_Accounts!B:K,5,FALSE)</f>
        <v>#N/A</v>
      </c>
      <c r="I365" s="53">
        <f>VLOOKUP(B365,CLA_Berekeningen!B$6:X$191,5,FALSE)</f>
        <v>0</v>
      </c>
      <c r="J365" s="51">
        <f>VLOOKUP(B365,CLA_Berekeningen!B$6:X$191,20,FALSE)</f>
        <v>0</v>
      </c>
      <c r="K365" s="53">
        <f t="shared" si="15"/>
        <v>0</v>
      </c>
      <c r="L365" s="28" t="str">
        <f>VLOOKUP(B365,CLA_Berekeningen!B:X,23,0)</f>
        <v>0</v>
      </c>
      <c r="M365" s="4"/>
      <c r="N365" s="55" t="e">
        <f t="shared" si="16"/>
        <v>#N/A</v>
      </c>
      <c r="O365" s="55" t="e">
        <f t="shared" si="17"/>
        <v>#N/A</v>
      </c>
      <c r="P365" s="4" t="e">
        <f>_xlfn.CONCAT("Beste ",C365,". Je hebt een CLA balans van ",G365," CLA eyecons en een",CLA_Gegevens!$C$3," eyeventure balans van ",H365," eyecons. Je hebt €",J365," rente verdiend op een CLA investering van €",I365,". Dat brengt de totaalwaarde naar €",K365," te converteren. Dit is berekend als ",L365," ",CLA_Gegevens!$C$3," eyeventure eyecons te transfereren bij een waardering van €",CLA_Gegevens!$C$29,". Je nieuwe balans is daarmee ",N365, " ",CLA_Gegevens!$C$3," eyeventure eyecons")</f>
        <v>#N/A</v>
      </c>
    </row>
    <row r="366" spans="2:16" x14ac:dyDescent="0.55000000000000004">
      <c r="B366" s="4">
        <f>CLA_Accounts!$B364</f>
        <v>0</v>
      </c>
      <c r="C366" s="4" t="e">
        <f>VLOOKUP($B366,VENTURE_Accounts!B:K,9,FALSE)</f>
        <v>#N/A</v>
      </c>
      <c r="D366" s="4" t="e">
        <f>VLOOKUP(B366,CLA_Accounts!B:E,4,0)</f>
        <v>#N/A</v>
      </c>
      <c r="E366" s="4" t="e">
        <f>VLOOKUP($B366,VENTURE_Accounts!B:E,4,FALSE)</f>
        <v>#N/A</v>
      </c>
      <c r="F366" s="4" t="e">
        <f>VLOOKUP($B366,VENTURE_Accounts!B:E,2,FALSE)</f>
        <v>#N/A</v>
      </c>
      <c r="G366" s="4" t="e">
        <f>VLOOKUP(B366,CLA_Accounts!B:K,5,0)</f>
        <v>#N/A</v>
      </c>
      <c r="H366" s="28" t="e">
        <f>VLOOKUP($B366,VENTURE_Accounts!B:K,5,FALSE)</f>
        <v>#N/A</v>
      </c>
      <c r="I366" s="53">
        <f>VLOOKUP(B366,CLA_Berekeningen!B$6:X$191,5,FALSE)</f>
        <v>0</v>
      </c>
      <c r="J366" s="51">
        <f>VLOOKUP(B366,CLA_Berekeningen!B$6:X$191,20,FALSE)</f>
        <v>0</v>
      </c>
      <c r="K366" s="53">
        <f t="shared" si="15"/>
        <v>0</v>
      </c>
      <c r="L366" s="28" t="str">
        <f>VLOOKUP(B366,CLA_Berekeningen!B:X,23,0)</f>
        <v>0</v>
      </c>
      <c r="M366" s="4"/>
      <c r="N366" s="55" t="e">
        <f t="shared" si="16"/>
        <v>#N/A</v>
      </c>
      <c r="O366" s="55" t="e">
        <f t="shared" si="17"/>
        <v>#N/A</v>
      </c>
      <c r="P366" s="4" t="e">
        <f>_xlfn.CONCAT("Beste ",C366,". Je hebt een CLA balans van ",G366," CLA eyecons en een",CLA_Gegevens!$C$3," eyeventure balans van ",H366," eyecons. Je hebt €",J366," rente verdiend op een CLA investering van €",I366,". Dat brengt de totaalwaarde naar €",K366," te converteren. Dit is berekend als ",L366," ",CLA_Gegevens!$C$3," eyeventure eyecons te transfereren bij een waardering van €",CLA_Gegevens!$C$29,". Je nieuwe balans is daarmee ",N366, " ",CLA_Gegevens!$C$3," eyeventure eyecons")</f>
        <v>#N/A</v>
      </c>
    </row>
    <row r="367" spans="2:16" x14ac:dyDescent="0.55000000000000004">
      <c r="B367" s="4">
        <f>CLA_Accounts!$B365</f>
        <v>0</v>
      </c>
      <c r="C367" s="4" t="e">
        <f>VLOOKUP($B367,VENTURE_Accounts!B:K,9,FALSE)</f>
        <v>#N/A</v>
      </c>
      <c r="D367" s="4" t="e">
        <f>VLOOKUP(B367,CLA_Accounts!B:E,4,0)</f>
        <v>#N/A</v>
      </c>
      <c r="E367" s="4" t="e">
        <f>VLOOKUP($B367,VENTURE_Accounts!B:E,4,FALSE)</f>
        <v>#N/A</v>
      </c>
      <c r="F367" s="4" t="e">
        <f>VLOOKUP($B367,VENTURE_Accounts!B:E,2,FALSE)</f>
        <v>#N/A</v>
      </c>
      <c r="G367" s="4" t="e">
        <f>VLOOKUP(B367,CLA_Accounts!B:K,5,0)</f>
        <v>#N/A</v>
      </c>
      <c r="H367" s="28" t="e">
        <f>VLOOKUP($B367,VENTURE_Accounts!B:K,5,FALSE)</f>
        <v>#N/A</v>
      </c>
      <c r="I367" s="53">
        <f>VLOOKUP(B367,CLA_Berekeningen!B$6:X$191,5,FALSE)</f>
        <v>0</v>
      </c>
      <c r="J367" s="51">
        <f>VLOOKUP(B367,CLA_Berekeningen!B$6:X$191,20,FALSE)</f>
        <v>0</v>
      </c>
      <c r="K367" s="53">
        <f t="shared" si="15"/>
        <v>0</v>
      </c>
      <c r="L367" s="28" t="str">
        <f>VLOOKUP(B367,CLA_Berekeningen!B:X,23,0)</f>
        <v>0</v>
      </c>
      <c r="M367" s="4"/>
      <c r="N367" s="55" t="e">
        <f t="shared" si="16"/>
        <v>#N/A</v>
      </c>
      <c r="O367" s="55" t="e">
        <f t="shared" si="17"/>
        <v>#N/A</v>
      </c>
      <c r="P367" s="4" t="e">
        <f>_xlfn.CONCAT("Beste ",C367,". Je hebt een CLA balans van ",G367," CLA eyecons en een",CLA_Gegevens!$C$3," eyeventure balans van ",H367," eyecons. Je hebt €",J367," rente verdiend op een CLA investering van €",I367,". Dat brengt de totaalwaarde naar €",K367," te converteren. Dit is berekend als ",L367," ",CLA_Gegevens!$C$3," eyeventure eyecons te transfereren bij een waardering van €",CLA_Gegevens!$C$29,". Je nieuwe balans is daarmee ",N367, " ",CLA_Gegevens!$C$3," eyeventure eyecons")</f>
        <v>#N/A</v>
      </c>
    </row>
    <row r="368" spans="2:16" x14ac:dyDescent="0.55000000000000004">
      <c r="B368" s="4">
        <f>CLA_Accounts!$B366</f>
        <v>0</v>
      </c>
      <c r="C368" s="4" t="e">
        <f>VLOOKUP($B368,VENTURE_Accounts!B:K,9,FALSE)</f>
        <v>#N/A</v>
      </c>
      <c r="D368" s="4" t="e">
        <f>VLOOKUP(B368,CLA_Accounts!B:E,4,0)</f>
        <v>#N/A</v>
      </c>
      <c r="E368" s="4" t="e">
        <f>VLOOKUP($B368,VENTURE_Accounts!B:E,4,FALSE)</f>
        <v>#N/A</v>
      </c>
      <c r="F368" s="4" t="e">
        <f>VLOOKUP($B368,VENTURE_Accounts!B:E,2,FALSE)</f>
        <v>#N/A</v>
      </c>
      <c r="G368" s="4" t="e">
        <f>VLOOKUP(B368,CLA_Accounts!B:K,5,0)</f>
        <v>#N/A</v>
      </c>
      <c r="H368" s="28" t="e">
        <f>VLOOKUP($B368,VENTURE_Accounts!B:K,5,FALSE)</f>
        <v>#N/A</v>
      </c>
      <c r="I368" s="53">
        <f>VLOOKUP(B368,CLA_Berekeningen!B$6:X$191,5,FALSE)</f>
        <v>0</v>
      </c>
      <c r="J368" s="51">
        <f>VLOOKUP(B368,CLA_Berekeningen!B$6:X$191,20,FALSE)</f>
        <v>0</v>
      </c>
      <c r="K368" s="53">
        <f t="shared" si="15"/>
        <v>0</v>
      </c>
      <c r="L368" s="28" t="str">
        <f>VLOOKUP(B368,CLA_Berekeningen!B:X,23,0)</f>
        <v>0</v>
      </c>
      <c r="M368" s="4"/>
      <c r="N368" s="55" t="e">
        <f t="shared" si="16"/>
        <v>#N/A</v>
      </c>
      <c r="O368" s="55" t="e">
        <f t="shared" si="17"/>
        <v>#N/A</v>
      </c>
      <c r="P368" s="4" t="e">
        <f>_xlfn.CONCAT("Beste ",C368,". Je hebt een CLA balans van ",G368," CLA eyecons en een",CLA_Gegevens!$C$3," eyeventure balans van ",H368," eyecons. Je hebt €",J368," rente verdiend op een CLA investering van €",I368,". Dat brengt de totaalwaarde naar €",K368," te converteren. Dit is berekend als ",L368," ",CLA_Gegevens!$C$3," eyeventure eyecons te transfereren bij een waardering van €",CLA_Gegevens!$C$29,". Je nieuwe balans is daarmee ",N368, " ",CLA_Gegevens!$C$3," eyeventure eyecons")</f>
        <v>#N/A</v>
      </c>
    </row>
    <row r="369" spans="2:16" x14ac:dyDescent="0.55000000000000004">
      <c r="B369" s="4">
        <f>CLA_Accounts!$B367</f>
        <v>0</v>
      </c>
      <c r="C369" s="4" t="e">
        <f>VLOOKUP($B369,VENTURE_Accounts!B:K,9,FALSE)</f>
        <v>#N/A</v>
      </c>
      <c r="D369" s="4" t="e">
        <f>VLOOKUP(B369,CLA_Accounts!B:E,4,0)</f>
        <v>#N/A</v>
      </c>
      <c r="E369" s="4" t="e">
        <f>VLOOKUP($B369,VENTURE_Accounts!B:E,4,FALSE)</f>
        <v>#N/A</v>
      </c>
      <c r="F369" s="4" t="e">
        <f>VLOOKUP($B369,VENTURE_Accounts!B:E,2,FALSE)</f>
        <v>#N/A</v>
      </c>
      <c r="G369" s="4" t="e">
        <f>VLOOKUP(B369,CLA_Accounts!B:K,5,0)</f>
        <v>#N/A</v>
      </c>
      <c r="H369" s="28" t="e">
        <f>VLOOKUP($B369,VENTURE_Accounts!B:K,5,FALSE)</f>
        <v>#N/A</v>
      </c>
      <c r="I369" s="53">
        <f>VLOOKUP(B369,CLA_Berekeningen!B$6:X$191,5,FALSE)</f>
        <v>0</v>
      </c>
      <c r="J369" s="51">
        <f>VLOOKUP(B369,CLA_Berekeningen!B$6:X$191,20,FALSE)</f>
        <v>0</v>
      </c>
      <c r="K369" s="53">
        <f t="shared" si="15"/>
        <v>0</v>
      </c>
      <c r="L369" s="28" t="str">
        <f>VLOOKUP(B369,CLA_Berekeningen!B:X,23,0)</f>
        <v>0</v>
      </c>
      <c r="M369" s="4"/>
      <c r="N369" s="55" t="e">
        <f t="shared" si="16"/>
        <v>#N/A</v>
      </c>
      <c r="O369" s="55" t="e">
        <f t="shared" si="17"/>
        <v>#N/A</v>
      </c>
      <c r="P369" s="4" t="e">
        <f>_xlfn.CONCAT("Beste ",C369,". Je hebt een CLA balans van ",G369," CLA eyecons en een",CLA_Gegevens!$C$3," eyeventure balans van ",H369," eyecons. Je hebt €",J369," rente verdiend op een CLA investering van €",I369,". Dat brengt de totaalwaarde naar €",K369," te converteren. Dit is berekend als ",L369," ",CLA_Gegevens!$C$3," eyeventure eyecons te transfereren bij een waardering van €",CLA_Gegevens!$C$29,". Je nieuwe balans is daarmee ",N369, " ",CLA_Gegevens!$C$3," eyeventure eyecons")</f>
        <v>#N/A</v>
      </c>
    </row>
    <row r="370" spans="2:16" x14ac:dyDescent="0.55000000000000004">
      <c r="B370" s="4">
        <f>CLA_Accounts!$B368</f>
        <v>0</v>
      </c>
      <c r="C370" s="4" t="e">
        <f>VLOOKUP($B370,VENTURE_Accounts!B:K,9,FALSE)</f>
        <v>#N/A</v>
      </c>
      <c r="D370" s="4" t="e">
        <f>VLOOKUP(B370,CLA_Accounts!B:E,4,0)</f>
        <v>#N/A</v>
      </c>
      <c r="E370" s="4" t="e">
        <f>VLOOKUP($B370,VENTURE_Accounts!B:E,4,FALSE)</f>
        <v>#N/A</v>
      </c>
      <c r="F370" s="4" t="e">
        <f>VLOOKUP($B370,VENTURE_Accounts!B:E,2,FALSE)</f>
        <v>#N/A</v>
      </c>
      <c r="G370" s="4" t="e">
        <f>VLOOKUP(B370,CLA_Accounts!B:K,5,0)</f>
        <v>#N/A</v>
      </c>
      <c r="H370" s="28" t="e">
        <f>VLOOKUP($B370,VENTURE_Accounts!B:K,5,FALSE)</f>
        <v>#N/A</v>
      </c>
      <c r="I370" s="53">
        <f>VLOOKUP(B370,CLA_Berekeningen!B$6:X$191,5,FALSE)</f>
        <v>0</v>
      </c>
      <c r="J370" s="51">
        <f>VLOOKUP(B370,CLA_Berekeningen!B$6:X$191,20,FALSE)</f>
        <v>0</v>
      </c>
      <c r="K370" s="53">
        <f t="shared" si="15"/>
        <v>0</v>
      </c>
      <c r="L370" s="28" t="str">
        <f>VLOOKUP(B370,CLA_Berekeningen!B:X,23,0)</f>
        <v>0</v>
      </c>
      <c r="M370" s="4"/>
      <c r="N370" s="55" t="e">
        <f t="shared" si="16"/>
        <v>#N/A</v>
      </c>
      <c r="O370" s="55" t="e">
        <f t="shared" si="17"/>
        <v>#N/A</v>
      </c>
      <c r="P370" s="4" t="e">
        <f>_xlfn.CONCAT("Beste ",C370,". Je hebt een CLA balans van ",G370," CLA eyecons en een",CLA_Gegevens!$C$3," eyeventure balans van ",H370," eyecons. Je hebt €",J370," rente verdiend op een CLA investering van €",I370,". Dat brengt de totaalwaarde naar €",K370," te converteren. Dit is berekend als ",L370," ",CLA_Gegevens!$C$3," eyeventure eyecons te transfereren bij een waardering van €",CLA_Gegevens!$C$29,". Je nieuwe balans is daarmee ",N370, " ",CLA_Gegevens!$C$3," eyeventure eyecons")</f>
        <v>#N/A</v>
      </c>
    </row>
    <row r="371" spans="2:16" x14ac:dyDescent="0.55000000000000004">
      <c r="B371" s="4">
        <f>CLA_Accounts!$B369</f>
        <v>0</v>
      </c>
      <c r="C371" s="4" t="e">
        <f>VLOOKUP($B371,VENTURE_Accounts!B:K,9,FALSE)</f>
        <v>#N/A</v>
      </c>
      <c r="D371" s="4" t="e">
        <f>VLOOKUP(B371,CLA_Accounts!B:E,4,0)</f>
        <v>#N/A</v>
      </c>
      <c r="E371" s="4" t="e">
        <f>VLOOKUP($B371,VENTURE_Accounts!B:E,4,FALSE)</f>
        <v>#N/A</v>
      </c>
      <c r="F371" s="4" t="e">
        <f>VLOOKUP($B371,VENTURE_Accounts!B:E,2,FALSE)</f>
        <v>#N/A</v>
      </c>
      <c r="G371" s="4" t="e">
        <f>VLOOKUP(B371,CLA_Accounts!B:K,5,0)</f>
        <v>#N/A</v>
      </c>
      <c r="H371" s="28" t="e">
        <f>VLOOKUP($B371,VENTURE_Accounts!B:K,5,FALSE)</f>
        <v>#N/A</v>
      </c>
      <c r="I371" s="53">
        <f>VLOOKUP(B371,CLA_Berekeningen!B$6:X$191,5,FALSE)</f>
        <v>0</v>
      </c>
      <c r="J371" s="51">
        <f>VLOOKUP(B371,CLA_Berekeningen!B$6:X$191,20,FALSE)</f>
        <v>0</v>
      </c>
      <c r="K371" s="53">
        <f t="shared" si="15"/>
        <v>0</v>
      </c>
      <c r="L371" s="28" t="str">
        <f>VLOOKUP(B371,CLA_Berekeningen!B:X,23,0)</f>
        <v>0</v>
      </c>
      <c r="M371" s="4"/>
      <c r="N371" s="55" t="e">
        <f t="shared" si="16"/>
        <v>#N/A</v>
      </c>
      <c r="O371" s="55" t="e">
        <f t="shared" si="17"/>
        <v>#N/A</v>
      </c>
      <c r="P371" s="4" t="e">
        <f>_xlfn.CONCAT("Beste ",C371,". Je hebt een CLA balans van ",G371," CLA eyecons en een",CLA_Gegevens!$C$3," eyeventure balans van ",H371," eyecons. Je hebt €",J371," rente verdiend op een CLA investering van €",I371,". Dat brengt de totaalwaarde naar €",K371," te converteren. Dit is berekend als ",L371," ",CLA_Gegevens!$C$3," eyeventure eyecons te transfereren bij een waardering van €",CLA_Gegevens!$C$29,". Je nieuwe balans is daarmee ",N371, " ",CLA_Gegevens!$C$3," eyeventure eyecons")</f>
        <v>#N/A</v>
      </c>
    </row>
    <row r="372" spans="2:16" x14ac:dyDescent="0.55000000000000004">
      <c r="B372" s="4">
        <f>CLA_Accounts!$B370</f>
        <v>0</v>
      </c>
      <c r="C372" s="4" t="e">
        <f>VLOOKUP($B372,VENTURE_Accounts!B:K,9,FALSE)</f>
        <v>#N/A</v>
      </c>
      <c r="D372" s="4" t="e">
        <f>VLOOKUP(B372,CLA_Accounts!B:E,4,0)</f>
        <v>#N/A</v>
      </c>
      <c r="E372" s="4" t="e">
        <f>VLOOKUP($B372,VENTURE_Accounts!B:E,4,FALSE)</f>
        <v>#N/A</v>
      </c>
      <c r="F372" s="4" t="e">
        <f>VLOOKUP($B372,VENTURE_Accounts!B:E,2,FALSE)</f>
        <v>#N/A</v>
      </c>
      <c r="G372" s="4" t="e">
        <f>VLOOKUP(B372,CLA_Accounts!B:K,5,0)</f>
        <v>#N/A</v>
      </c>
      <c r="H372" s="28" t="e">
        <f>VLOOKUP($B372,VENTURE_Accounts!B:K,5,FALSE)</f>
        <v>#N/A</v>
      </c>
      <c r="I372" s="53">
        <f>VLOOKUP(B372,CLA_Berekeningen!B$6:X$191,5,FALSE)</f>
        <v>0</v>
      </c>
      <c r="J372" s="51">
        <f>VLOOKUP(B372,CLA_Berekeningen!B$6:X$191,20,FALSE)</f>
        <v>0</v>
      </c>
      <c r="K372" s="53">
        <f t="shared" si="15"/>
        <v>0</v>
      </c>
      <c r="L372" s="28" t="str">
        <f>VLOOKUP(B372,CLA_Berekeningen!B:X,23,0)</f>
        <v>0</v>
      </c>
      <c r="M372" s="4"/>
      <c r="N372" s="55" t="e">
        <f t="shared" si="16"/>
        <v>#N/A</v>
      </c>
      <c r="O372" s="55" t="e">
        <f t="shared" si="17"/>
        <v>#N/A</v>
      </c>
      <c r="P372" s="4" t="e">
        <f>_xlfn.CONCAT("Beste ",C372,". Je hebt een CLA balans van ",G372," CLA eyecons en een",CLA_Gegevens!$C$3," eyeventure balans van ",H372," eyecons. Je hebt €",J372," rente verdiend op een CLA investering van €",I372,". Dat brengt de totaalwaarde naar €",K372," te converteren. Dit is berekend als ",L372," ",CLA_Gegevens!$C$3," eyeventure eyecons te transfereren bij een waardering van €",CLA_Gegevens!$C$29,". Je nieuwe balans is daarmee ",N372, " ",CLA_Gegevens!$C$3," eyeventure eyecons")</f>
        <v>#N/A</v>
      </c>
    </row>
    <row r="373" spans="2:16" x14ac:dyDescent="0.55000000000000004">
      <c r="B373" s="4">
        <f>CLA_Accounts!$B371</f>
        <v>0</v>
      </c>
      <c r="C373" s="4" t="e">
        <f>VLOOKUP($B373,VENTURE_Accounts!B:K,9,FALSE)</f>
        <v>#N/A</v>
      </c>
      <c r="D373" s="4" t="e">
        <f>VLOOKUP(B373,CLA_Accounts!B:E,4,0)</f>
        <v>#N/A</v>
      </c>
      <c r="E373" s="4" t="e">
        <f>VLOOKUP($B373,VENTURE_Accounts!B:E,4,FALSE)</f>
        <v>#N/A</v>
      </c>
      <c r="F373" s="4" t="e">
        <f>VLOOKUP($B373,VENTURE_Accounts!B:E,2,FALSE)</f>
        <v>#N/A</v>
      </c>
      <c r="G373" s="4" t="e">
        <f>VLOOKUP(B373,CLA_Accounts!B:K,5,0)</f>
        <v>#N/A</v>
      </c>
      <c r="H373" s="28" t="e">
        <f>VLOOKUP($B373,VENTURE_Accounts!B:K,5,FALSE)</f>
        <v>#N/A</v>
      </c>
      <c r="I373" s="53">
        <f>VLOOKUP(B373,CLA_Berekeningen!B$6:X$191,5,FALSE)</f>
        <v>0</v>
      </c>
      <c r="J373" s="51">
        <f>VLOOKUP(B373,CLA_Berekeningen!B$6:X$191,20,FALSE)</f>
        <v>0</v>
      </c>
      <c r="K373" s="53">
        <f t="shared" si="15"/>
        <v>0</v>
      </c>
      <c r="L373" s="28" t="str">
        <f>VLOOKUP(B373,CLA_Berekeningen!B:X,23,0)</f>
        <v>0</v>
      </c>
      <c r="M373" s="4"/>
      <c r="N373" s="55" t="e">
        <f t="shared" si="16"/>
        <v>#N/A</v>
      </c>
      <c r="O373" s="55" t="e">
        <f t="shared" si="17"/>
        <v>#N/A</v>
      </c>
      <c r="P373" s="4" t="e">
        <f>_xlfn.CONCAT("Beste ",C373,". Je hebt een CLA balans van ",G373," CLA eyecons en een",CLA_Gegevens!$C$3," eyeventure balans van ",H373," eyecons. Je hebt €",J373," rente verdiend op een CLA investering van €",I373,". Dat brengt de totaalwaarde naar €",K373," te converteren. Dit is berekend als ",L373," ",CLA_Gegevens!$C$3," eyeventure eyecons te transfereren bij een waardering van €",CLA_Gegevens!$C$29,". Je nieuwe balans is daarmee ",N373, " ",CLA_Gegevens!$C$3," eyeventure eyecons")</f>
        <v>#N/A</v>
      </c>
    </row>
    <row r="374" spans="2:16" x14ac:dyDescent="0.55000000000000004">
      <c r="B374" s="4">
        <f>CLA_Accounts!$B372</f>
        <v>0</v>
      </c>
      <c r="C374" s="4" t="e">
        <f>VLOOKUP($B374,VENTURE_Accounts!B:K,9,FALSE)</f>
        <v>#N/A</v>
      </c>
      <c r="D374" s="4" t="e">
        <f>VLOOKUP(B374,CLA_Accounts!B:E,4,0)</f>
        <v>#N/A</v>
      </c>
      <c r="E374" s="4" t="e">
        <f>VLOOKUP($B374,VENTURE_Accounts!B:E,4,FALSE)</f>
        <v>#N/A</v>
      </c>
      <c r="F374" s="4" t="e">
        <f>VLOOKUP($B374,VENTURE_Accounts!B:E,2,FALSE)</f>
        <v>#N/A</v>
      </c>
      <c r="G374" s="4" t="e">
        <f>VLOOKUP(B374,CLA_Accounts!B:K,5,0)</f>
        <v>#N/A</v>
      </c>
      <c r="H374" s="28" t="e">
        <f>VLOOKUP($B374,VENTURE_Accounts!B:K,5,FALSE)</f>
        <v>#N/A</v>
      </c>
      <c r="I374" s="53">
        <f>VLOOKUP(B374,CLA_Berekeningen!B$6:X$191,5,FALSE)</f>
        <v>0</v>
      </c>
      <c r="J374" s="51">
        <f>VLOOKUP(B374,CLA_Berekeningen!B$6:X$191,20,FALSE)</f>
        <v>0</v>
      </c>
      <c r="K374" s="53">
        <f t="shared" si="15"/>
        <v>0</v>
      </c>
      <c r="L374" s="28" t="str">
        <f>VLOOKUP(B374,CLA_Berekeningen!B:X,23,0)</f>
        <v>0</v>
      </c>
      <c r="M374" s="4"/>
      <c r="N374" s="55" t="e">
        <f t="shared" si="16"/>
        <v>#N/A</v>
      </c>
      <c r="O374" s="55" t="e">
        <f t="shared" si="17"/>
        <v>#N/A</v>
      </c>
      <c r="P374" s="4" t="e">
        <f>_xlfn.CONCAT("Beste ",C374,". Je hebt een CLA balans van ",G374," CLA eyecons en een",CLA_Gegevens!$C$3," eyeventure balans van ",H374," eyecons. Je hebt €",J374," rente verdiend op een CLA investering van €",I374,". Dat brengt de totaalwaarde naar €",K374," te converteren. Dit is berekend als ",L374," ",CLA_Gegevens!$C$3," eyeventure eyecons te transfereren bij een waardering van €",CLA_Gegevens!$C$29,". Je nieuwe balans is daarmee ",N374, " ",CLA_Gegevens!$C$3," eyeventure eyecons")</f>
        <v>#N/A</v>
      </c>
    </row>
    <row r="375" spans="2:16" x14ac:dyDescent="0.55000000000000004">
      <c r="B375" s="4">
        <f>CLA_Accounts!$B373</f>
        <v>0</v>
      </c>
      <c r="C375" s="4" t="e">
        <f>VLOOKUP($B375,VENTURE_Accounts!B:K,9,FALSE)</f>
        <v>#N/A</v>
      </c>
      <c r="D375" s="4" t="e">
        <f>VLOOKUP(B375,CLA_Accounts!B:E,4,0)</f>
        <v>#N/A</v>
      </c>
      <c r="E375" s="4" t="e">
        <f>VLOOKUP($B375,VENTURE_Accounts!B:E,4,FALSE)</f>
        <v>#N/A</v>
      </c>
      <c r="F375" s="4" t="e">
        <f>VLOOKUP($B375,VENTURE_Accounts!B:E,2,FALSE)</f>
        <v>#N/A</v>
      </c>
      <c r="G375" s="4" t="e">
        <f>VLOOKUP(B375,CLA_Accounts!B:K,5,0)</f>
        <v>#N/A</v>
      </c>
      <c r="H375" s="28" t="e">
        <f>VLOOKUP($B375,VENTURE_Accounts!B:K,5,FALSE)</f>
        <v>#N/A</v>
      </c>
      <c r="I375" s="53">
        <f>VLOOKUP(B375,CLA_Berekeningen!B$6:X$191,5,FALSE)</f>
        <v>0</v>
      </c>
      <c r="J375" s="51">
        <f>VLOOKUP(B375,CLA_Berekeningen!B$6:X$191,20,FALSE)</f>
        <v>0</v>
      </c>
      <c r="K375" s="53">
        <f t="shared" si="15"/>
        <v>0</v>
      </c>
      <c r="L375" s="28" t="str">
        <f>VLOOKUP(B375,CLA_Berekeningen!B:X,23,0)</f>
        <v>0</v>
      </c>
      <c r="M375" s="4"/>
      <c r="N375" s="55" t="e">
        <f t="shared" si="16"/>
        <v>#N/A</v>
      </c>
      <c r="O375" s="55" t="e">
        <f t="shared" si="17"/>
        <v>#N/A</v>
      </c>
      <c r="P375" s="4" t="e">
        <f>_xlfn.CONCAT("Beste ",C375,". Je hebt een CLA balans van ",G375," CLA eyecons en een",CLA_Gegevens!$C$3," eyeventure balans van ",H375," eyecons. Je hebt €",J375," rente verdiend op een CLA investering van €",I375,". Dat brengt de totaalwaarde naar €",K375," te converteren. Dit is berekend als ",L375," ",CLA_Gegevens!$C$3," eyeventure eyecons te transfereren bij een waardering van €",CLA_Gegevens!$C$29,". Je nieuwe balans is daarmee ",N375, " ",CLA_Gegevens!$C$3," eyeventure eyecons")</f>
        <v>#N/A</v>
      </c>
    </row>
    <row r="376" spans="2:16" x14ac:dyDescent="0.55000000000000004">
      <c r="B376" s="4">
        <f>CLA_Accounts!$B374</f>
        <v>0</v>
      </c>
      <c r="C376" s="4" t="e">
        <f>VLOOKUP($B376,VENTURE_Accounts!B:K,9,FALSE)</f>
        <v>#N/A</v>
      </c>
      <c r="D376" s="4" t="e">
        <f>VLOOKUP(B376,CLA_Accounts!B:E,4,0)</f>
        <v>#N/A</v>
      </c>
      <c r="E376" s="4" t="e">
        <f>VLOOKUP($B376,VENTURE_Accounts!B:E,4,FALSE)</f>
        <v>#N/A</v>
      </c>
      <c r="F376" s="4" t="e">
        <f>VLOOKUP($B376,VENTURE_Accounts!B:E,2,FALSE)</f>
        <v>#N/A</v>
      </c>
      <c r="G376" s="4" t="e">
        <f>VLOOKUP(B376,CLA_Accounts!B:K,5,0)</f>
        <v>#N/A</v>
      </c>
      <c r="H376" s="28" t="e">
        <f>VLOOKUP($B376,VENTURE_Accounts!B:K,5,FALSE)</f>
        <v>#N/A</v>
      </c>
      <c r="I376" s="53">
        <f>VLOOKUP(B376,CLA_Berekeningen!B$6:X$191,5,FALSE)</f>
        <v>0</v>
      </c>
      <c r="J376" s="51">
        <f>VLOOKUP(B376,CLA_Berekeningen!B$6:X$191,20,FALSE)</f>
        <v>0</v>
      </c>
      <c r="K376" s="53">
        <f t="shared" si="15"/>
        <v>0</v>
      </c>
      <c r="L376" s="28" t="str">
        <f>VLOOKUP(B376,CLA_Berekeningen!B:X,23,0)</f>
        <v>0</v>
      </c>
      <c r="M376" s="4"/>
      <c r="N376" s="55" t="e">
        <f t="shared" si="16"/>
        <v>#N/A</v>
      </c>
      <c r="O376" s="55" t="e">
        <f t="shared" si="17"/>
        <v>#N/A</v>
      </c>
      <c r="P376" s="4" t="e">
        <f>_xlfn.CONCAT("Beste ",C376,". Je hebt een CLA balans van ",G376," CLA eyecons en een",CLA_Gegevens!$C$3," eyeventure balans van ",H376," eyecons. Je hebt €",J376," rente verdiend op een CLA investering van €",I376,". Dat brengt de totaalwaarde naar €",K376," te converteren. Dit is berekend als ",L376," ",CLA_Gegevens!$C$3," eyeventure eyecons te transfereren bij een waardering van €",CLA_Gegevens!$C$29,". Je nieuwe balans is daarmee ",N376, " ",CLA_Gegevens!$C$3," eyeventure eyecons")</f>
        <v>#N/A</v>
      </c>
    </row>
    <row r="377" spans="2:16" x14ac:dyDescent="0.55000000000000004">
      <c r="B377" s="4">
        <f>CLA_Accounts!$B375</f>
        <v>0</v>
      </c>
      <c r="C377" s="4" t="e">
        <f>VLOOKUP($B377,VENTURE_Accounts!B:K,9,FALSE)</f>
        <v>#N/A</v>
      </c>
      <c r="D377" s="4" t="e">
        <f>VLOOKUP(B377,CLA_Accounts!B:E,4,0)</f>
        <v>#N/A</v>
      </c>
      <c r="E377" s="4" t="e">
        <f>VLOOKUP($B377,VENTURE_Accounts!B:E,4,FALSE)</f>
        <v>#N/A</v>
      </c>
      <c r="F377" s="4" t="e">
        <f>VLOOKUP($B377,VENTURE_Accounts!B:E,2,FALSE)</f>
        <v>#N/A</v>
      </c>
      <c r="G377" s="4" t="e">
        <f>VLOOKUP(B377,CLA_Accounts!B:K,5,0)</f>
        <v>#N/A</v>
      </c>
      <c r="H377" s="28" t="e">
        <f>VLOOKUP($B377,VENTURE_Accounts!B:K,5,FALSE)</f>
        <v>#N/A</v>
      </c>
      <c r="I377" s="53">
        <f>VLOOKUP(B377,CLA_Berekeningen!B$6:X$191,5,FALSE)</f>
        <v>0</v>
      </c>
      <c r="J377" s="51">
        <f>VLOOKUP(B377,CLA_Berekeningen!B$6:X$191,20,FALSE)</f>
        <v>0</v>
      </c>
      <c r="K377" s="53">
        <f t="shared" si="15"/>
        <v>0</v>
      </c>
      <c r="L377" s="28" t="str">
        <f>VLOOKUP(B377,CLA_Berekeningen!B:X,23,0)</f>
        <v>0</v>
      </c>
      <c r="M377" s="4"/>
      <c r="N377" s="55" t="e">
        <f t="shared" si="16"/>
        <v>#N/A</v>
      </c>
      <c r="O377" s="55" t="e">
        <f t="shared" si="17"/>
        <v>#N/A</v>
      </c>
      <c r="P377" s="4" t="e">
        <f>_xlfn.CONCAT("Beste ",C377,". Je hebt een CLA balans van ",G377," CLA eyecons en een",CLA_Gegevens!$C$3," eyeventure balans van ",H377," eyecons. Je hebt €",J377," rente verdiend op een CLA investering van €",I377,". Dat brengt de totaalwaarde naar €",K377," te converteren. Dit is berekend als ",L377," ",CLA_Gegevens!$C$3," eyeventure eyecons te transfereren bij een waardering van €",CLA_Gegevens!$C$29,". Je nieuwe balans is daarmee ",N377, " ",CLA_Gegevens!$C$3," eyeventure eyecons")</f>
        <v>#N/A</v>
      </c>
    </row>
    <row r="378" spans="2:16" x14ac:dyDescent="0.55000000000000004">
      <c r="B378" s="4">
        <f>CLA_Accounts!$B376</f>
        <v>0</v>
      </c>
      <c r="C378" s="4" t="e">
        <f>VLOOKUP($B378,VENTURE_Accounts!B:K,9,FALSE)</f>
        <v>#N/A</v>
      </c>
      <c r="D378" s="4" t="e">
        <f>VLOOKUP(B378,CLA_Accounts!B:E,4,0)</f>
        <v>#N/A</v>
      </c>
      <c r="E378" s="4" t="e">
        <f>VLOOKUP($B378,VENTURE_Accounts!B:E,4,FALSE)</f>
        <v>#N/A</v>
      </c>
      <c r="F378" s="4" t="e">
        <f>VLOOKUP($B378,VENTURE_Accounts!B:E,2,FALSE)</f>
        <v>#N/A</v>
      </c>
      <c r="G378" s="4" t="e">
        <f>VLOOKUP(B378,CLA_Accounts!B:K,5,0)</f>
        <v>#N/A</v>
      </c>
      <c r="H378" s="28" t="e">
        <f>VLOOKUP($B378,VENTURE_Accounts!B:K,5,FALSE)</f>
        <v>#N/A</v>
      </c>
      <c r="I378" s="53">
        <f>VLOOKUP(B378,CLA_Berekeningen!B$6:X$191,5,FALSE)</f>
        <v>0</v>
      </c>
      <c r="J378" s="51">
        <f>VLOOKUP(B378,CLA_Berekeningen!B$6:X$191,20,FALSE)</f>
        <v>0</v>
      </c>
      <c r="K378" s="53">
        <f t="shared" si="15"/>
        <v>0</v>
      </c>
      <c r="L378" s="28" t="str">
        <f>VLOOKUP(B378,CLA_Berekeningen!B:X,23,0)</f>
        <v>0</v>
      </c>
      <c r="M378" s="4"/>
      <c r="N378" s="55" t="e">
        <f t="shared" si="16"/>
        <v>#N/A</v>
      </c>
      <c r="O378" s="55" t="e">
        <f t="shared" si="17"/>
        <v>#N/A</v>
      </c>
      <c r="P378" s="4" t="e">
        <f>_xlfn.CONCAT("Beste ",C378,". Je hebt een CLA balans van ",G378," CLA eyecons en een",CLA_Gegevens!$C$3," eyeventure balans van ",H378," eyecons. Je hebt €",J378," rente verdiend op een CLA investering van €",I378,". Dat brengt de totaalwaarde naar €",K378," te converteren. Dit is berekend als ",L378," ",CLA_Gegevens!$C$3," eyeventure eyecons te transfereren bij een waardering van €",CLA_Gegevens!$C$29,". Je nieuwe balans is daarmee ",N378, " ",CLA_Gegevens!$C$3," eyeventure eyecons")</f>
        <v>#N/A</v>
      </c>
    </row>
    <row r="379" spans="2:16" x14ac:dyDescent="0.55000000000000004">
      <c r="B379" s="4">
        <f>CLA_Accounts!$B377</f>
        <v>0</v>
      </c>
      <c r="C379" s="4" t="e">
        <f>VLOOKUP($B379,VENTURE_Accounts!B:K,9,FALSE)</f>
        <v>#N/A</v>
      </c>
      <c r="D379" s="4" t="e">
        <f>VLOOKUP(B379,CLA_Accounts!B:E,4,0)</f>
        <v>#N/A</v>
      </c>
      <c r="E379" s="4" t="e">
        <f>VLOOKUP($B379,VENTURE_Accounts!B:E,4,FALSE)</f>
        <v>#N/A</v>
      </c>
      <c r="F379" s="4" t="e">
        <f>VLOOKUP($B379,VENTURE_Accounts!B:E,2,FALSE)</f>
        <v>#N/A</v>
      </c>
      <c r="G379" s="4" t="e">
        <f>VLOOKUP(B379,CLA_Accounts!B:K,5,0)</f>
        <v>#N/A</v>
      </c>
      <c r="H379" s="28" t="e">
        <f>VLOOKUP($B379,VENTURE_Accounts!B:K,5,FALSE)</f>
        <v>#N/A</v>
      </c>
      <c r="I379" s="53">
        <f>VLOOKUP(B379,CLA_Berekeningen!B$6:X$191,5,FALSE)</f>
        <v>0</v>
      </c>
      <c r="J379" s="51">
        <f>VLOOKUP(B379,CLA_Berekeningen!B$6:X$191,20,FALSE)</f>
        <v>0</v>
      </c>
      <c r="K379" s="53">
        <f t="shared" si="15"/>
        <v>0</v>
      </c>
      <c r="L379" s="28" t="str">
        <f>VLOOKUP(B379,CLA_Berekeningen!B:X,23,0)</f>
        <v>0</v>
      </c>
      <c r="M379" s="4"/>
      <c r="N379" s="55" t="e">
        <f t="shared" si="16"/>
        <v>#N/A</v>
      </c>
      <c r="O379" s="55" t="e">
        <f t="shared" si="17"/>
        <v>#N/A</v>
      </c>
      <c r="P379" s="4" t="e">
        <f>_xlfn.CONCAT("Beste ",C379,". Je hebt een CLA balans van ",G379," CLA eyecons en een",CLA_Gegevens!$C$3," eyeventure balans van ",H379," eyecons. Je hebt €",J379," rente verdiend op een CLA investering van €",I379,". Dat brengt de totaalwaarde naar €",K379," te converteren. Dit is berekend als ",L379," ",CLA_Gegevens!$C$3," eyeventure eyecons te transfereren bij een waardering van €",CLA_Gegevens!$C$29,". Je nieuwe balans is daarmee ",N379, " ",CLA_Gegevens!$C$3," eyeventure eyecons")</f>
        <v>#N/A</v>
      </c>
    </row>
    <row r="380" spans="2:16" x14ac:dyDescent="0.55000000000000004">
      <c r="B380" s="4">
        <f>CLA_Accounts!$B378</f>
        <v>0</v>
      </c>
      <c r="C380" s="4" t="e">
        <f>VLOOKUP($B380,VENTURE_Accounts!B:K,9,FALSE)</f>
        <v>#N/A</v>
      </c>
      <c r="D380" s="4" t="e">
        <f>VLOOKUP(B380,CLA_Accounts!B:E,4,0)</f>
        <v>#N/A</v>
      </c>
      <c r="E380" s="4" t="e">
        <f>VLOOKUP($B380,VENTURE_Accounts!B:E,4,FALSE)</f>
        <v>#N/A</v>
      </c>
      <c r="F380" s="4" t="e">
        <f>VLOOKUP($B380,VENTURE_Accounts!B:E,2,FALSE)</f>
        <v>#N/A</v>
      </c>
      <c r="G380" s="4" t="e">
        <f>VLOOKUP(B380,CLA_Accounts!B:K,5,0)</f>
        <v>#N/A</v>
      </c>
      <c r="H380" s="28" t="e">
        <f>VLOOKUP($B380,VENTURE_Accounts!B:K,5,FALSE)</f>
        <v>#N/A</v>
      </c>
      <c r="I380" s="53">
        <f>VLOOKUP(B380,CLA_Berekeningen!B$6:X$191,5,FALSE)</f>
        <v>0</v>
      </c>
      <c r="J380" s="51">
        <f>VLOOKUP(B380,CLA_Berekeningen!B$6:X$191,20,FALSE)</f>
        <v>0</v>
      </c>
      <c r="K380" s="53">
        <f t="shared" si="15"/>
        <v>0</v>
      </c>
      <c r="L380" s="28" t="str">
        <f>VLOOKUP(B380,CLA_Berekeningen!B:X,23,0)</f>
        <v>0</v>
      </c>
      <c r="M380" s="4"/>
      <c r="N380" s="55" t="e">
        <f t="shared" si="16"/>
        <v>#N/A</v>
      </c>
      <c r="O380" s="55" t="e">
        <f t="shared" si="17"/>
        <v>#N/A</v>
      </c>
      <c r="P380" s="4" t="e">
        <f>_xlfn.CONCAT("Beste ",C380,". Je hebt een CLA balans van ",G380," CLA eyecons en een",CLA_Gegevens!$C$3," eyeventure balans van ",H380," eyecons. Je hebt €",J380," rente verdiend op een CLA investering van €",I380,". Dat brengt de totaalwaarde naar €",K380," te converteren. Dit is berekend als ",L380," ",CLA_Gegevens!$C$3," eyeventure eyecons te transfereren bij een waardering van €",CLA_Gegevens!$C$29,". Je nieuwe balans is daarmee ",N380, " ",CLA_Gegevens!$C$3," eyeventure eyecons")</f>
        <v>#N/A</v>
      </c>
    </row>
    <row r="381" spans="2:16" x14ac:dyDescent="0.55000000000000004">
      <c r="B381" s="4">
        <f>CLA_Accounts!$B379</f>
        <v>0</v>
      </c>
      <c r="C381" s="4" t="e">
        <f>VLOOKUP($B381,VENTURE_Accounts!B:K,9,FALSE)</f>
        <v>#N/A</v>
      </c>
      <c r="D381" s="4" t="e">
        <f>VLOOKUP(B381,CLA_Accounts!B:E,4,0)</f>
        <v>#N/A</v>
      </c>
      <c r="E381" s="4" t="e">
        <f>VLOOKUP($B381,VENTURE_Accounts!B:E,4,FALSE)</f>
        <v>#N/A</v>
      </c>
      <c r="F381" s="4" t="e">
        <f>VLOOKUP($B381,VENTURE_Accounts!B:E,2,FALSE)</f>
        <v>#N/A</v>
      </c>
      <c r="G381" s="4" t="e">
        <f>VLOOKUP(B381,CLA_Accounts!B:K,5,0)</f>
        <v>#N/A</v>
      </c>
      <c r="H381" s="28" t="e">
        <f>VLOOKUP($B381,VENTURE_Accounts!B:K,5,FALSE)</f>
        <v>#N/A</v>
      </c>
      <c r="I381" s="53">
        <f>VLOOKUP(B381,CLA_Berekeningen!B$6:X$191,5,FALSE)</f>
        <v>0</v>
      </c>
      <c r="J381" s="51">
        <f>VLOOKUP(B381,CLA_Berekeningen!B$6:X$191,20,FALSE)</f>
        <v>0</v>
      </c>
      <c r="K381" s="53">
        <f t="shared" si="15"/>
        <v>0</v>
      </c>
      <c r="L381" s="28" t="str">
        <f>VLOOKUP(B381,CLA_Berekeningen!B:X,23,0)</f>
        <v>0</v>
      </c>
      <c r="M381" s="4"/>
      <c r="N381" s="55" t="e">
        <f t="shared" si="16"/>
        <v>#N/A</v>
      </c>
      <c r="O381" s="55" t="e">
        <f t="shared" si="17"/>
        <v>#N/A</v>
      </c>
      <c r="P381" s="4" t="e">
        <f>_xlfn.CONCAT("Beste ",C381,". Je hebt een CLA balans van ",G381," CLA eyecons en een",CLA_Gegevens!$C$3," eyeventure balans van ",H381," eyecons. Je hebt €",J381," rente verdiend op een CLA investering van €",I381,". Dat brengt de totaalwaarde naar €",K381," te converteren. Dit is berekend als ",L381," ",CLA_Gegevens!$C$3," eyeventure eyecons te transfereren bij een waardering van €",CLA_Gegevens!$C$29,". Je nieuwe balans is daarmee ",N381, " ",CLA_Gegevens!$C$3," eyeventure eyecons")</f>
        <v>#N/A</v>
      </c>
    </row>
    <row r="382" spans="2:16" x14ac:dyDescent="0.55000000000000004">
      <c r="B382" s="4">
        <f>CLA_Accounts!$B380</f>
        <v>0</v>
      </c>
      <c r="C382" s="4" t="e">
        <f>VLOOKUP($B382,VENTURE_Accounts!B:K,9,FALSE)</f>
        <v>#N/A</v>
      </c>
      <c r="D382" s="4" t="e">
        <f>VLOOKUP(B382,CLA_Accounts!B:E,4,0)</f>
        <v>#N/A</v>
      </c>
      <c r="E382" s="4" t="e">
        <f>VLOOKUP($B382,VENTURE_Accounts!B:E,4,FALSE)</f>
        <v>#N/A</v>
      </c>
      <c r="F382" s="4" t="e">
        <f>VLOOKUP($B382,VENTURE_Accounts!B:E,2,FALSE)</f>
        <v>#N/A</v>
      </c>
      <c r="G382" s="4" t="e">
        <f>VLOOKUP(B382,CLA_Accounts!B:K,5,0)</f>
        <v>#N/A</v>
      </c>
      <c r="H382" s="28" t="e">
        <f>VLOOKUP($B382,VENTURE_Accounts!B:K,5,FALSE)</f>
        <v>#N/A</v>
      </c>
      <c r="I382" s="53">
        <f>VLOOKUP(B382,CLA_Berekeningen!B$6:X$191,5,FALSE)</f>
        <v>0</v>
      </c>
      <c r="J382" s="51">
        <f>VLOOKUP(B382,CLA_Berekeningen!B$6:X$191,20,FALSE)</f>
        <v>0</v>
      </c>
      <c r="K382" s="53">
        <f t="shared" si="15"/>
        <v>0</v>
      </c>
      <c r="L382" s="28" t="str">
        <f>VLOOKUP(B382,CLA_Berekeningen!B:X,23,0)</f>
        <v>0</v>
      </c>
      <c r="M382" s="4"/>
      <c r="N382" s="55" t="e">
        <f t="shared" si="16"/>
        <v>#N/A</v>
      </c>
      <c r="O382" s="55" t="e">
        <f t="shared" si="17"/>
        <v>#N/A</v>
      </c>
      <c r="P382" s="4" t="e">
        <f>_xlfn.CONCAT("Beste ",C382,". Je hebt een CLA balans van ",G382," CLA eyecons en een",CLA_Gegevens!$C$3," eyeventure balans van ",H382," eyecons. Je hebt €",J382," rente verdiend op een CLA investering van €",I382,". Dat brengt de totaalwaarde naar €",K382," te converteren. Dit is berekend als ",L382," ",CLA_Gegevens!$C$3," eyeventure eyecons te transfereren bij een waardering van €",CLA_Gegevens!$C$29,". Je nieuwe balans is daarmee ",N382, " ",CLA_Gegevens!$C$3," eyeventure eyecons")</f>
        <v>#N/A</v>
      </c>
    </row>
    <row r="383" spans="2:16" x14ac:dyDescent="0.55000000000000004">
      <c r="B383" s="4">
        <f>CLA_Accounts!$B381</f>
        <v>0</v>
      </c>
      <c r="C383" s="4" t="e">
        <f>VLOOKUP($B383,VENTURE_Accounts!B:K,9,FALSE)</f>
        <v>#N/A</v>
      </c>
      <c r="D383" s="4" t="e">
        <f>VLOOKUP(B383,CLA_Accounts!B:E,4,0)</f>
        <v>#N/A</v>
      </c>
      <c r="E383" s="4" t="e">
        <f>VLOOKUP($B383,VENTURE_Accounts!B:E,4,FALSE)</f>
        <v>#N/A</v>
      </c>
      <c r="F383" s="4" t="e">
        <f>VLOOKUP($B383,VENTURE_Accounts!B:E,2,FALSE)</f>
        <v>#N/A</v>
      </c>
      <c r="G383" s="4" t="e">
        <f>VLOOKUP(B383,CLA_Accounts!B:K,5,0)</f>
        <v>#N/A</v>
      </c>
      <c r="H383" s="28" t="e">
        <f>VLOOKUP($B383,VENTURE_Accounts!B:K,5,FALSE)</f>
        <v>#N/A</v>
      </c>
      <c r="I383" s="53">
        <f>VLOOKUP(B383,CLA_Berekeningen!B$6:X$191,5,FALSE)</f>
        <v>0</v>
      </c>
      <c r="J383" s="51">
        <f>VLOOKUP(B383,CLA_Berekeningen!B$6:X$191,20,FALSE)</f>
        <v>0</v>
      </c>
      <c r="K383" s="53">
        <f t="shared" si="15"/>
        <v>0</v>
      </c>
      <c r="L383" s="28" t="str">
        <f>VLOOKUP(B383,CLA_Berekeningen!B:X,23,0)</f>
        <v>0</v>
      </c>
      <c r="M383" s="4"/>
      <c r="N383" s="55" t="e">
        <f t="shared" si="16"/>
        <v>#N/A</v>
      </c>
      <c r="O383" s="55" t="e">
        <f t="shared" si="17"/>
        <v>#N/A</v>
      </c>
      <c r="P383" s="4" t="e">
        <f>_xlfn.CONCAT("Beste ",C383,". Je hebt een CLA balans van ",G383," CLA eyecons en een",CLA_Gegevens!$C$3," eyeventure balans van ",H383," eyecons. Je hebt €",J383," rente verdiend op een CLA investering van €",I383,". Dat brengt de totaalwaarde naar €",K383," te converteren. Dit is berekend als ",L383," ",CLA_Gegevens!$C$3," eyeventure eyecons te transfereren bij een waardering van €",CLA_Gegevens!$C$29,". Je nieuwe balans is daarmee ",N383, " ",CLA_Gegevens!$C$3," eyeventure eyecons")</f>
        <v>#N/A</v>
      </c>
    </row>
    <row r="384" spans="2:16" x14ac:dyDescent="0.55000000000000004">
      <c r="B384" s="4">
        <f>CLA_Accounts!$B382</f>
        <v>0</v>
      </c>
      <c r="C384" s="4" t="e">
        <f>VLOOKUP($B384,VENTURE_Accounts!B:K,9,FALSE)</f>
        <v>#N/A</v>
      </c>
      <c r="D384" s="4" t="e">
        <f>VLOOKUP(B384,CLA_Accounts!B:E,4,0)</f>
        <v>#N/A</v>
      </c>
      <c r="E384" s="4" t="e">
        <f>VLOOKUP($B384,VENTURE_Accounts!B:E,4,FALSE)</f>
        <v>#N/A</v>
      </c>
      <c r="F384" s="4" t="e">
        <f>VLOOKUP($B384,VENTURE_Accounts!B:E,2,FALSE)</f>
        <v>#N/A</v>
      </c>
      <c r="G384" s="4" t="e">
        <f>VLOOKUP(B384,CLA_Accounts!B:K,5,0)</f>
        <v>#N/A</v>
      </c>
      <c r="H384" s="28" t="e">
        <f>VLOOKUP($B384,VENTURE_Accounts!B:K,5,FALSE)</f>
        <v>#N/A</v>
      </c>
      <c r="I384" s="53">
        <f>VLOOKUP(B384,CLA_Berekeningen!B$6:X$191,5,FALSE)</f>
        <v>0</v>
      </c>
      <c r="J384" s="51">
        <f>VLOOKUP(B384,CLA_Berekeningen!B$6:X$191,20,FALSE)</f>
        <v>0</v>
      </c>
      <c r="K384" s="53">
        <f t="shared" si="15"/>
        <v>0</v>
      </c>
      <c r="L384" s="28" t="str">
        <f>VLOOKUP(B384,CLA_Berekeningen!B:X,23,0)</f>
        <v>0</v>
      </c>
      <c r="M384" s="4"/>
      <c r="N384" s="55" t="e">
        <f t="shared" si="16"/>
        <v>#N/A</v>
      </c>
      <c r="O384" s="55" t="e">
        <f t="shared" si="17"/>
        <v>#N/A</v>
      </c>
      <c r="P384" s="4" t="e">
        <f>_xlfn.CONCAT("Beste ",C384,". Je hebt een CLA balans van ",G384," CLA eyecons en een",CLA_Gegevens!$C$3," eyeventure balans van ",H384," eyecons. Je hebt €",J384," rente verdiend op een CLA investering van €",I384,". Dat brengt de totaalwaarde naar €",K384," te converteren. Dit is berekend als ",L384," ",CLA_Gegevens!$C$3," eyeventure eyecons te transfereren bij een waardering van €",CLA_Gegevens!$C$29,". Je nieuwe balans is daarmee ",N384, " ",CLA_Gegevens!$C$3," eyeventure eyecons")</f>
        <v>#N/A</v>
      </c>
    </row>
    <row r="385" spans="2:16" x14ac:dyDescent="0.55000000000000004">
      <c r="B385" s="4">
        <f>CLA_Accounts!$B383</f>
        <v>0</v>
      </c>
      <c r="C385" s="4" t="e">
        <f>VLOOKUP($B385,VENTURE_Accounts!B:K,9,FALSE)</f>
        <v>#N/A</v>
      </c>
      <c r="D385" s="4" t="e">
        <f>VLOOKUP(B385,CLA_Accounts!B:E,4,0)</f>
        <v>#N/A</v>
      </c>
      <c r="E385" s="4" t="e">
        <f>VLOOKUP($B385,VENTURE_Accounts!B:E,4,FALSE)</f>
        <v>#N/A</v>
      </c>
      <c r="F385" s="4" t="e">
        <f>VLOOKUP($B385,VENTURE_Accounts!B:E,2,FALSE)</f>
        <v>#N/A</v>
      </c>
      <c r="G385" s="4" t="e">
        <f>VLOOKUP(B385,CLA_Accounts!B:K,5,0)</f>
        <v>#N/A</v>
      </c>
      <c r="H385" s="28" t="e">
        <f>VLOOKUP($B385,VENTURE_Accounts!B:K,5,FALSE)</f>
        <v>#N/A</v>
      </c>
      <c r="I385" s="53">
        <f>VLOOKUP(B385,CLA_Berekeningen!B$6:X$191,5,FALSE)</f>
        <v>0</v>
      </c>
      <c r="J385" s="51">
        <f>VLOOKUP(B385,CLA_Berekeningen!B$6:X$191,20,FALSE)</f>
        <v>0</v>
      </c>
      <c r="K385" s="53">
        <f t="shared" si="15"/>
        <v>0</v>
      </c>
      <c r="L385" s="28" t="str">
        <f>VLOOKUP(B385,CLA_Berekeningen!B:X,23,0)</f>
        <v>0</v>
      </c>
      <c r="M385" s="4"/>
      <c r="N385" s="55" t="e">
        <f t="shared" si="16"/>
        <v>#N/A</v>
      </c>
      <c r="O385" s="55" t="e">
        <f t="shared" si="17"/>
        <v>#N/A</v>
      </c>
      <c r="P385" s="4" t="e">
        <f>_xlfn.CONCAT("Beste ",C385,". Je hebt een CLA balans van ",G385," CLA eyecons en een",CLA_Gegevens!$C$3," eyeventure balans van ",H385," eyecons. Je hebt €",J385," rente verdiend op een CLA investering van €",I385,". Dat brengt de totaalwaarde naar €",K385," te converteren. Dit is berekend als ",L385," ",CLA_Gegevens!$C$3," eyeventure eyecons te transfereren bij een waardering van €",CLA_Gegevens!$C$29,". Je nieuwe balans is daarmee ",N385, " ",CLA_Gegevens!$C$3," eyeventure eyecons")</f>
        <v>#N/A</v>
      </c>
    </row>
    <row r="386" spans="2:16" x14ac:dyDescent="0.55000000000000004">
      <c r="B386" s="4">
        <f>CLA_Accounts!$B384</f>
        <v>0</v>
      </c>
      <c r="C386" s="4" t="e">
        <f>VLOOKUP($B386,VENTURE_Accounts!B:K,9,FALSE)</f>
        <v>#N/A</v>
      </c>
      <c r="D386" s="4" t="e">
        <f>VLOOKUP(B386,CLA_Accounts!B:E,4,0)</f>
        <v>#N/A</v>
      </c>
      <c r="E386" s="4" t="e">
        <f>VLOOKUP($B386,VENTURE_Accounts!B:E,4,FALSE)</f>
        <v>#N/A</v>
      </c>
      <c r="F386" s="4" t="e">
        <f>VLOOKUP($B386,VENTURE_Accounts!B:E,2,FALSE)</f>
        <v>#N/A</v>
      </c>
      <c r="G386" s="4" t="e">
        <f>VLOOKUP(B386,CLA_Accounts!B:K,5,0)</f>
        <v>#N/A</v>
      </c>
      <c r="H386" s="28" t="e">
        <f>VLOOKUP($B386,VENTURE_Accounts!B:K,5,FALSE)</f>
        <v>#N/A</v>
      </c>
      <c r="I386" s="53">
        <f>VLOOKUP(B386,CLA_Berekeningen!B$6:X$191,5,FALSE)</f>
        <v>0</v>
      </c>
      <c r="J386" s="51">
        <f>VLOOKUP(B386,CLA_Berekeningen!B$6:X$191,20,FALSE)</f>
        <v>0</v>
      </c>
      <c r="K386" s="53">
        <f t="shared" si="15"/>
        <v>0</v>
      </c>
      <c r="L386" s="28" t="str">
        <f>VLOOKUP(B386,CLA_Berekeningen!B:X,23,0)</f>
        <v>0</v>
      </c>
      <c r="M386" s="4"/>
      <c r="N386" s="55" t="e">
        <f t="shared" si="16"/>
        <v>#N/A</v>
      </c>
      <c r="O386" s="55" t="e">
        <f t="shared" si="17"/>
        <v>#N/A</v>
      </c>
      <c r="P386" s="4" t="e">
        <f>_xlfn.CONCAT("Beste ",C386,". Je hebt een CLA balans van ",G386," CLA eyecons en een",CLA_Gegevens!$C$3," eyeventure balans van ",H386," eyecons. Je hebt €",J386," rente verdiend op een CLA investering van €",I386,". Dat brengt de totaalwaarde naar €",K386," te converteren. Dit is berekend als ",L386," ",CLA_Gegevens!$C$3," eyeventure eyecons te transfereren bij een waardering van €",CLA_Gegevens!$C$29,". Je nieuwe balans is daarmee ",N386, " ",CLA_Gegevens!$C$3," eyeventure eyecons")</f>
        <v>#N/A</v>
      </c>
    </row>
    <row r="387" spans="2:16" x14ac:dyDescent="0.55000000000000004">
      <c r="B387" s="4">
        <f>CLA_Accounts!$B385</f>
        <v>0</v>
      </c>
      <c r="C387" s="4" t="e">
        <f>VLOOKUP($B387,VENTURE_Accounts!B:K,9,FALSE)</f>
        <v>#N/A</v>
      </c>
      <c r="D387" s="4" t="e">
        <f>VLOOKUP(B387,CLA_Accounts!B:E,4,0)</f>
        <v>#N/A</v>
      </c>
      <c r="E387" s="4" t="e">
        <f>VLOOKUP($B387,VENTURE_Accounts!B:E,4,FALSE)</f>
        <v>#N/A</v>
      </c>
      <c r="F387" s="4" t="e">
        <f>VLOOKUP($B387,VENTURE_Accounts!B:E,2,FALSE)</f>
        <v>#N/A</v>
      </c>
      <c r="G387" s="4" t="e">
        <f>VLOOKUP(B387,CLA_Accounts!B:K,5,0)</f>
        <v>#N/A</v>
      </c>
      <c r="H387" s="28" t="e">
        <f>VLOOKUP($B387,VENTURE_Accounts!B:K,5,FALSE)</f>
        <v>#N/A</v>
      </c>
      <c r="I387" s="53">
        <f>VLOOKUP(B387,CLA_Berekeningen!B$6:X$191,5,FALSE)</f>
        <v>0</v>
      </c>
      <c r="J387" s="51">
        <f>VLOOKUP(B387,CLA_Berekeningen!B$6:X$191,20,FALSE)</f>
        <v>0</v>
      </c>
      <c r="K387" s="53">
        <f t="shared" si="15"/>
        <v>0</v>
      </c>
      <c r="L387" s="28" t="str">
        <f>VLOOKUP(B387,CLA_Berekeningen!B:X,23,0)</f>
        <v>0</v>
      </c>
      <c r="M387" s="4"/>
      <c r="N387" s="55" t="e">
        <f t="shared" si="16"/>
        <v>#N/A</v>
      </c>
      <c r="O387" s="55" t="e">
        <f t="shared" si="17"/>
        <v>#N/A</v>
      </c>
      <c r="P387" s="4" t="e">
        <f>_xlfn.CONCAT("Beste ",C387,". Je hebt een CLA balans van ",G387," CLA eyecons en een",CLA_Gegevens!$C$3," eyeventure balans van ",H387," eyecons. Je hebt €",J387," rente verdiend op een CLA investering van €",I387,". Dat brengt de totaalwaarde naar €",K387," te converteren. Dit is berekend als ",L387," ",CLA_Gegevens!$C$3," eyeventure eyecons te transfereren bij een waardering van €",CLA_Gegevens!$C$29,". Je nieuwe balans is daarmee ",N387, " ",CLA_Gegevens!$C$3," eyeventure eyecons")</f>
        <v>#N/A</v>
      </c>
    </row>
    <row r="388" spans="2:16" x14ac:dyDescent="0.55000000000000004">
      <c r="B388" s="4">
        <f>CLA_Accounts!$B386</f>
        <v>0</v>
      </c>
      <c r="C388" s="4" t="e">
        <f>VLOOKUP($B388,VENTURE_Accounts!B:K,9,FALSE)</f>
        <v>#N/A</v>
      </c>
      <c r="D388" s="4" t="e">
        <f>VLOOKUP(B388,CLA_Accounts!B:E,4,0)</f>
        <v>#N/A</v>
      </c>
      <c r="E388" s="4" t="e">
        <f>VLOOKUP($B388,VENTURE_Accounts!B:E,4,FALSE)</f>
        <v>#N/A</v>
      </c>
      <c r="F388" s="4" t="e">
        <f>VLOOKUP($B388,VENTURE_Accounts!B:E,2,FALSE)</f>
        <v>#N/A</v>
      </c>
      <c r="G388" s="4" t="e">
        <f>VLOOKUP(B388,CLA_Accounts!B:K,5,0)</f>
        <v>#N/A</v>
      </c>
      <c r="H388" s="28" t="e">
        <f>VLOOKUP($B388,VENTURE_Accounts!B:K,5,FALSE)</f>
        <v>#N/A</v>
      </c>
      <c r="I388" s="53">
        <f>VLOOKUP(B388,CLA_Berekeningen!B$6:X$191,5,FALSE)</f>
        <v>0</v>
      </c>
      <c r="J388" s="51">
        <f>VLOOKUP(B388,CLA_Berekeningen!B$6:X$191,20,FALSE)</f>
        <v>0</v>
      </c>
      <c r="K388" s="53">
        <f t="shared" si="15"/>
        <v>0</v>
      </c>
      <c r="L388" s="28" t="str">
        <f>VLOOKUP(B388,CLA_Berekeningen!B:X,23,0)</f>
        <v>0</v>
      </c>
      <c r="M388" s="4"/>
      <c r="N388" s="55" t="e">
        <f t="shared" si="16"/>
        <v>#N/A</v>
      </c>
      <c r="O388" s="55" t="e">
        <f t="shared" si="17"/>
        <v>#N/A</v>
      </c>
      <c r="P388" s="4" t="e">
        <f>_xlfn.CONCAT("Beste ",C388,". Je hebt een CLA balans van ",G388," CLA eyecons en een",CLA_Gegevens!$C$3," eyeventure balans van ",H388," eyecons. Je hebt €",J388," rente verdiend op een CLA investering van €",I388,". Dat brengt de totaalwaarde naar €",K388," te converteren. Dit is berekend als ",L388," ",CLA_Gegevens!$C$3," eyeventure eyecons te transfereren bij een waardering van €",CLA_Gegevens!$C$29,". Je nieuwe balans is daarmee ",N388, " ",CLA_Gegevens!$C$3," eyeventure eyecons")</f>
        <v>#N/A</v>
      </c>
    </row>
    <row r="389" spans="2:16" x14ac:dyDescent="0.55000000000000004">
      <c r="B389" s="4">
        <f>CLA_Accounts!$B387</f>
        <v>0</v>
      </c>
      <c r="C389" s="4" t="e">
        <f>VLOOKUP($B389,VENTURE_Accounts!B:K,9,FALSE)</f>
        <v>#N/A</v>
      </c>
      <c r="D389" s="4" t="e">
        <f>VLOOKUP(B389,CLA_Accounts!B:E,4,0)</f>
        <v>#N/A</v>
      </c>
      <c r="E389" s="4" t="e">
        <f>VLOOKUP($B389,VENTURE_Accounts!B:E,4,FALSE)</f>
        <v>#N/A</v>
      </c>
      <c r="F389" s="4" t="e">
        <f>VLOOKUP($B389,VENTURE_Accounts!B:E,2,FALSE)</f>
        <v>#N/A</v>
      </c>
      <c r="G389" s="4" t="e">
        <f>VLOOKUP(B389,CLA_Accounts!B:K,5,0)</f>
        <v>#N/A</v>
      </c>
      <c r="H389" s="28" t="e">
        <f>VLOOKUP($B389,VENTURE_Accounts!B:K,5,FALSE)</f>
        <v>#N/A</v>
      </c>
      <c r="I389" s="53">
        <f>VLOOKUP(B389,CLA_Berekeningen!B$6:X$191,5,FALSE)</f>
        <v>0</v>
      </c>
      <c r="J389" s="51">
        <f>VLOOKUP(B389,CLA_Berekeningen!B$6:X$191,20,FALSE)</f>
        <v>0</v>
      </c>
      <c r="K389" s="53">
        <f t="shared" si="15"/>
        <v>0</v>
      </c>
      <c r="L389" s="28" t="str">
        <f>VLOOKUP(B389,CLA_Berekeningen!B:X,23,0)</f>
        <v>0</v>
      </c>
      <c r="M389" s="4"/>
      <c r="N389" s="55" t="e">
        <f t="shared" si="16"/>
        <v>#N/A</v>
      </c>
      <c r="O389" s="55" t="e">
        <f t="shared" si="17"/>
        <v>#N/A</v>
      </c>
      <c r="P389" s="4" t="e">
        <f>_xlfn.CONCAT("Beste ",C389,". Je hebt een CLA balans van ",G389," CLA eyecons en een",CLA_Gegevens!$C$3," eyeventure balans van ",H389," eyecons. Je hebt €",J389," rente verdiend op een CLA investering van €",I389,". Dat brengt de totaalwaarde naar €",K389," te converteren. Dit is berekend als ",L389," ",CLA_Gegevens!$C$3," eyeventure eyecons te transfereren bij een waardering van €",CLA_Gegevens!$C$29,". Je nieuwe balans is daarmee ",N389, " ",CLA_Gegevens!$C$3," eyeventure eyecons")</f>
        <v>#N/A</v>
      </c>
    </row>
    <row r="390" spans="2:16" x14ac:dyDescent="0.55000000000000004">
      <c r="B390" s="4">
        <f>CLA_Accounts!$B388</f>
        <v>0</v>
      </c>
      <c r="C390" s="4" t="e">
        <f>VLOOKUP($B390,VENTURE_Accounts!B:K,9,FALSE)</f>
        <v>#N/A</v>
      </c>
      <c r="D390" s="4" t="e">
        <f>VLOOKUP(B390,CLA_Accounts!B:E,4,0)</f>
        <v>#N/A</v>
      </c>
      <c r="E390" s="4" t="e">
        <f>VLOOKUP($B390,VENTURE_Accounts!B:E,4,FALSE)</f>
        <v>#N/A</v>
      </c>
      <c r="F390" s="4" t="e">
        <f>VLOOKUP($B390,VENTURE_Accounts!B:E,2,FALSE)</f>
        <v>#N/A</v>
      </c>
      <c r="G390" s="4" t="e">
        <f>VLOOKUP(B390,CLA_Accounts!B:K,5,0)</f>
        <v>#N/A</v>
      </c>
      <c r="H390" s="28" t="e">
        <f>VLOOKUP($B390,VENTURE_Accounts!B:K,5,FALSE)</f>
        <v>#N/A</v>
      </c>
      <c r="I390" s="53">
        <f>VLOOKUP(B390,CLA_Berekeningen!B$6:X$191,5,FALSE)</f>
        <v>0</v>
      </c>
      <c r="J390" s="51">
        <f>VLOOKUP(B390,CLA_Berekeningen!B$6:X$191,20,FALSE)</f>
        <v>0</v>
      </c>
      <c r="K390" s="53">
        <f t="shared" ref="K390:K453" si="18">I390+J390</f>
        <v>0</v>
      </c>
      <c r="L390" s="28" t="str">
        <f>VLOOKUP(B390,CLA_Berekeningen!B:X,23,0)</f>
        <v>0</v>
      </c>
      <c r="M390" s="4"/>
      <c r="N390" s="55" t="e">
        <f t="shared" ref="N390:N453" si="19">L390+H390</f>
        <v>#N/A</v>
      </c>
      <c r="O390" s="55" t="e">
        <f t="shared" ref="O390:O453" si="20">_xlfn.CONCAT(C390," CLA ACOUNT ",D390)</f>
        <v>#N/A</v>
      </c>
      <c r="P390" s="4" t="e">
        <f>_xlfn.CONCAT("Beste ",C390,". Je hebt een CLA balans van ",G390," CLA eyecons en een",CLA_Gegevens!$C$3," eyeventure balans van ",H390," eyecons. Je hebt €",J390," rente verdiend op een CLA investering van €",I390,". Dat brengt de totaalwaarde naar €",K390," te converteren. Dit is berekend als ",L390," ",CLA_Gegevens!$C$3," eyeventure eyecons te transfereren bij een waardering van €",CLA_Gegevens!$C$29,". Je nieuwe balans is daarmee ",N390, " ",CLA_Gegevens!$C$3," eyeventure eyecons")</f>
        <v>#N/A</v>
      </c>
    </row>
    <row r="391" spans="2:16" x14ac:dyDescent="0.55000000000000004">
      <c r="B391" s="4">
        <f>CLA_Accounts!$B389</f>
        <v>0</v>
      </c>
      <c r="C391" s="4" t="e">
        <f>VLOOKUP($B391,VENTURE_Accounts!B:K,9,FALSE)</f>
        <v>#N/A</v>
      </c>
      <c r="D391" s="4" t="e">
        <f>VLOOKUP(B391,CLA_Accounts!B:E,4,0)</f>
        <v>#N/A</v>
      </c>
      <c r="E391" s="4" t="e">
        <f>VLOOKUP($B391,VENTURE_Accounts!B:E,4,FALSE)</f>
        <v>#N/A</v>
      </c>
      <c r="F391" s="4" t="e">
        <f>VLOOKUP($B391,VENTURE_Accounts!B:E,2,FALSE)</f>
        <v>#N/A</v>
      </c>
      <c r="G391" s="4" t="e">
        <f>VLOOKUP(B391,CLA_Accounts!B:K,5,0)</f>
        <v>#N/A</v>
      </c>
      <c r="H391" s="28" t="e">
        <f>VLOOKUP($B391,VENTURE_Accounts!B:K,5,FALSE)</f>
        <v>#N/A</v>
      </c>
      <c r="I391" s="53">
        <f>VLOOKUP(B391,CLA_Berekeningen!B$6:X$191,5,FALSE)</f>
        <v>0</v>
      </c>
      <c r="J391" s="51">
        <f>VLOOKUP(B391,CLA_Berekeningen!B$6:X$191,20,FALSE)</f>
        <v>0</v>
      </c>
      <c r="K391" s="53">
        <f t="shared" si="18"/>
        <v>0</v>
      </c>
      <c r="L391" s="28" t="str">
        <f>VLOOKUP(B391,CLA_Berekeningen!B:X,23,0)</f>
        <v>0</v>
      </c>
      <c r="M391" s="4"/>
      <c r="N391" s="55" t="e">
        <f t="shared" si="19"/>
        <v>#N/A</v>
      </c>
      <c r="O391" s="55" t="e">
        <f t="shared" si="20"/>
        <v>#N/A</v>
      </c>
      <c r="P391" s="4" t="e">
        <f>_xlfn.CONCAT("Beste ",C391,". Je hebt een CLA balans van ",G391," CLA eyecons en een",CLA_Gegevens!$C$3," eyeventure balans van ",H391," eyecons. Je hebt €",J391," rente verdiend op een CLA investering van €",I391,". Dat brengt de totaalwaarde naar €",K391," te converteren. Dit is berekend als ",L391," ",CLA_Gegevens!$C$3," eyeventure eyecons te transfereren bij een waardering van €",CLA_Gegevens!$C$29,". Je nieuwe balans is daarmee ",N391, " ",CLA_Gegevens!$C$3," eyeventure eyecons")</f>
        <v>#N/A</v>
      </c>
    </row>
    <row r="392" spans="2:16" x14ac:dyDescent="0.55000000000000004">
      <c r="B392" s="4">
        <f>CLA_Accounts!$B390</f>
        <v>0</v>
      </c>
      <c r="C392" s="4" t="e">
        <f>VLOOKUP($B392,VENTURE_Accounts!B:K,9,FALSE)</f>
        <v>#N/A</v>
      </c>
      <c r="D392" s="4" t="e">
        <f>VLOOKUP(B392,CLA_Accounts!B:E,4,0)</f>
        <v>#N/A</v>
      </c>
      <c r="E392" s="4" t="e">
        <f>VLOOKUP($B392,VENTURE_Accounts!B:E,4,FALSE)</f>
        <v>#N/A</v>
      </c>
      <c r="F392" s="4" t="e">
        <f>VLOOKUP($B392,VENTURE_Accounts!B:E,2,FALSE)</f>
        <v>#N/A</v>
      </c>
      <c r="G392" s="4" t="e">
        <f>VLOOKUP(B392,CLA_Accounts!B:K,5,0)</f>
        <v>#N/A</v>
      </c>
      <c r="H392" s="28" t="e">
        <f>VLOOKUP($B392,VENTURE_Accounts!B:K,5,FALSE)</f>
        <v>#N/A</v>
      </c>
      <c r="I392" s="53">
        <f>VLOOKUP(B392,CLA_Berekeningen!B$6:X$191,5,FALSE)</f>
        <v>0</v>
      </c>
      <c r="J392" s="51">
        <f>VLOOKUP(B392,CLA_Berekeningen!B$6:X$191,20,FALSE)</f>
        <v>0</v>
      </c>
      <c r="K392" s="53">
        <f t="shared" si="18"/>
        <v>0</v>
      </c>
      <c r="L392" s="28" t="str">
        <f>VLOOKUP(B392,CLA_Berekeningen!B:X,23,0)</f>
        <v>0</v>
      </c>
      <c r="M392" s="4"/>
      <c r="N392" s="55" t="e">
        <f t="shared" si="19"/>
        <v>#N/A</v>
      </c>
      <c r="O392" s="55" t="e">
        <f t="shared" si="20"/>
        <v>#N/A</v>
      </c>
      <c r="P392" s="4" t="e">
        <f>_xlfn.CONCAT("Beste ",C392,". Je hebt een CLA balans van ",G392," CLA eyecons en een",CLA_Gegevens!$C$3," eyeventure balans van ",H392," eyecons. Je hebt €",J392," rente verdiend op een CLA investering van €",I392,". Dat brengt de totaalwaarde naar €",K392," te converteren. Dit is berekend als ",L392," ",CLA_Gegevens!$C$3," eyeventure eyecons te transfereren bij een waardering van €",CLA_Gegevens!$C$29,". Je nieuwe balans is daarmee ",N392, " ",CLA_Gegevens!$C$3," eyeventure eyecons")</f>
        <v>#N/A</v>
      </c>
    </row>
    <row r="393" spans="2:16" x14ac:dyDescent="0.55000000000000004">
      <c r="B393" s="4">
        <f>CLA_Accounts!$B391</f>
        <v>0</v>
      </c>
      <c r="C393" s="4" t="e">
        <f>VLOOKUP($B393,VENTURE_Accounts!B:K,9,FALSE)</f>
        <v>#N/A</v>
      </c>
      <c r="D393" s="4" t="e">
        <f>VLOOKUP(B393,CLA_Accounts!B:E,4,0)</f>
        <v>#N/A</v>
      </c>
      <c r="E393" s="4" t="e">
        <f>VLOOKUP($B393,VENTURE_Accounts!B:E,4,FALSE)</f>
        <v>#N/A</v>
      </c>
      <c r="F393" s="4" t="e">
        <f>VLOOKUP($B393,VENTURE_Accounts!B:E,2,FALSE)</f>
        <v>#N/A</v>
      </c>
      <c r="G393" s="4" t="e">
        <f>VLOOKUP(B393,CLA_Accounts!B:K,5,0)</f>
        <v>#N/A</v>
      </c>
      <c r="H393" s="28" t="e">
        <f>VLOOKUP($B393,VENTURE_Accounts!B:K,5,FALSE)</f>
        <v>#N/A</v>
      </c>
      <c r="I393" s="53">
        <f>VLOOKUP(B393,CLA_Berekeningen!B$6:X$191,5,FALSE)</f>
        <v>0</v>
      </c>
      <c r="J393" s="51">
        <f>VLOOKUP(B393,CLA_Berekeningen!B$6:X$191,20,FALSE)</f>
        <v>0</v>
      </c>
      <c r="K393" s="53">
        <f t="shared" si="18"/>
        <v>0</v>
      </c>
      <c r="L393" s="28" t="str">
        <f>VLOOKUP(B393,CLA_Berekeningen!B:X,23,0)</f>
        <v>0</v>
      </c>
      <c r="M393" s="4"/>
      <c r="N393" s="55" t="e">
        <f t="shared" si="19"/>
        <v>#N/A</v>
      </c>
      <c r="O393" s="55" t="e">
        <f t="shared" si="20"/>
        <v>#N/A</v>
      </c>
      <c r="P393" s="4" t="e">
        <f>_xlfn.CONCAT("Beste ",C393,". Je hebt een CLA balans van ",G393," CLA eyecons en een",CLA_Gegevens!$C$3," eyeventure balans van ",H393," eyecons. Je hebt €",J393," rente verdiend op een CLA investering van €",I393,". Dat brengt de totaalwaarde naar €",K393," te converteren. Dit is berekend als ",L393," ",CLA_Gegevens!$C$3," eyeventure eyecons te transfereren bij een waardering van €",CLA_Gegevens!$C$29,". Je nieuwe balans is daarmee ",N393, " ",CLA_Gegevens!$C$3," eyeventure eyecons")</f>
        <v>#N/A</v>
      </c>
    </row>
    <row r="394" spans="2:16" x14ac:dyDescent="0.55000000000000004">
      <c r="B394" s="4">
        <f>CLA_Accounts!$B392</f>
        <v>0</v>
      </c>
      <c r="C394" s="4" t="e">
        <f>VLOOKUP($B394,VENTURE_Accounts!B:K,9,FALSE)</f>
        <v>#N/A</v>
      </c>
      <c r="D394" s="4" t="e">
        <f>VLOOKUP(B394,CLA_Accounts!B:E,4,0)</f>
        <v>#N/A</v>
      </c>
      <c r="E394" s="4" t="e">
        <f>VLOOKUP($B394,VENTURE_Accounts!B:E,4,FALSE)</f>
        <v>#N/A</v>
      </c>
      <c r="F394" s="4" t="e">
        <f>VLOOKUP($B394,VENTURE_Accounts!B:E,2,FALSE)</f>
        <v>#N/A</v>
      </c>
      <c r="G394" s="4" t="e">
        <f>VLOOKUP(B394,CLA_Accounts!B:K,5,0)</f>
        <v>#N/A</v>
      </c>
      <c r="H394" s="28" t="e">
        <f>VLOOKUP($B394,VENTURE_Accounts!B:K,5,FALSE)</f>
        <v>#N/A</v>
      </c>
      <c r="I394" s="53">
        <f>VLOOKUP(B394,CLA_Berekeningen!B$6:X$191,5,FALSE)</f>
        <v>0</v>
      </c>
      <c r="J394" s="51">
        <f>VLOOKUP(B394,CLA_Berekeningen!B$6:X$191,20,FALSE)</f>
        <v>0</v>
      </c>
      <c r="K394" s="53">
        <f t="shared" si="18"/>
        <v>0</v>
      </c>
      <c r="L394" s="28" t="str">
        <f>VLOOKUP(B394,CLA_Berekeningen!B:X,23,0)</f>
        <v>0</v>
      </c>
      <c r="M394" s="4"/>
      <c r="N394" s="55" t="e">
        <f t="shared" si="19"/>
        <v>#N/A</v>
      </c>
      <c r="O394" s="55" t="e">
        <f t="shared" si="20"/>
        <v>#N/A</v>
      </c>
      <c r="P394" s="4" t="e">
        <f>_xlfn.CONCAT("Beste ",C394,". Je hebt een CLA balans van ",G394," CLA eyecons en een",CLA_Gegevens!$C$3," eyeventure balans van ",H394," eyecons. Je hebt €",J394," rente verdiend op een CLA investering van €",I394,". Dat brengt de totaalwaarde naar €",K394," te converteren. Dit is berekend als ",L394," ",CLA_Gegevens!$C$3," eyeventure eyecons te transfereren bij een waardering van €",CLA_Gegevens!$C$29,". Je nieuwe balans is daarmee ",N394, " ",CLA_Gegevens!$C$3," eyeventure eyecons")</f>
        <v>#N/A</v>
      </c>
    </row>
    <row r="395" spans="2:16" x14ac:dyDescent="0.55000000000000004">
      <c r="B395" s="4">
        <f>CLA_Accounts!$B393</f>
        <v>0</v>
      </c>
      <c r="C395" s="4" t="e">
        <f>VLOOKUP($B395,VENTURE_Accounts!B:K,9,FALSE)</f>
        <v>#N/A</v>
      </c>
      <c r="D395" s="4" t="e">
        <f>VLOOKUP(B395,CLA_Accounts!B:E,4,0)</f>
        <v>#N/A</v>
      </c>
      <c r="E395" s="4" t="e">
        <f>VLOOKUP($B395,VENTURE_Accounts!B:E,4,FALSE)</f>
        <v>#N/A</v>
      </c>
      <c r="F395" s="4" t="e">
        <f>VLOOKUP($B395,VENTURE_Accounts!B:E,2,FALSE)</f>
        <v>#N/A</v>
      </c>
      <c r="G395" s="4" t="e">
        <f>VLOOKUP(B395,CLA_Accounts!B:K,5,0)</f>
        <v>#N/A</v>
      </c>
      <c r="H395" s="28" t="e">
        <f>VLOOKUP($B395,VENTURE_Accounts!B:K,5,FALSE)</f>
        <v>#N/A</v>
      </c>
      <c r="I395" s="53">
        <f>VLOOKUP(B395,CLA_Berekeningen!B$6:X$191,5,FALSE)</f>
        <v>0</v>
      </c>
      <c r="J395" s="51">
        <f>VLOOKUP(B395,CLA_Berekeningen!B$6:X$191,20,FALSE)</f>
        <v>0</v>
      </c>
      <c r="K395" s="53">
        <f t="shared" si="18"/>
        <v>0</v>
      </c>
      <c r="L395" s="28" t="str">
        <f>VLOOKUP(B395,CLA_Berekeningen!B:X,23,0)</f>
        <v>0</v>
      </c>
      <c r="M395" s="4"/>
      <c r="N395" s="55" t="e">
        <f t="shared" si="19"/>
        <v>#N/A</v>
      </c>
      <c r="O395" s="55" t="e">
        <f t="shared" si="20"/>
        <v>#N/A</v>
      </c>
      <c r="P395" s="4" t="e">
        <f>_xlfn.CONCAT("Beste ",C395,". Je hebt een CLA balans van ",G395," CLA eyecons en een",CLA_Gegevens!$C$3," eyeventure balans van ",H395," eyecons. Je hebt €",J395," rente verdiend op een CLA investering van €",I395,". Dat brengt de totaalwaarde naar €",K395," te converteren. Dit is berekend als ",L395," ",CLA_Gegevens!$C$3," eyeventure eyecons te transfereren bij een waardering van €",CLA_Gegevens!$C$29,". Je nieuwe balans is daarmee ",N395, " ",CLA_Gegevens!$C$3," eyeventure eyecons")</f>
        <v>#N/A</v>
      </c>
    </row>
    <row r="396" spans="2:16" x14ac:dyDescent="0.55000000000000004">
      <c r="B396" s="4">
        <f>CLA_Accounts!$B394</f>
        <v>0</v>
      </c>
      <c r="C396" s="4" t="e">
        <f>VLOOKUP($B396,VENTURE_Accounts!B:K,9,FALSE)</f>
        <v>#N/A</v>
      </c>
      <c r="D396" s="4" t="e">
        <f>VLOOKUP(B396,CLA_Accounts!B:E,4,0)</f>
        <v>#N/A</v>
      </c>
      <c r="E396" s="4" t="e">
        <f>VLOOKUP($B396,VENTURE_Accounts!B:E,4,FALSE)</f>
        <v>#N/A</v>
      </c>
      <c r="F396" s="4" t="e">
        <f>VLOOKUP($B396,VENTURE_Accounts!B:E,2,FALSE)</f>
        <v>#N/A</v>
      </c>
      <c r="G396" s="4" t="e">
        <f>VLOOKUP(B396,CLA_Accounts!B:K,5,0)</f>
        <v>#N/A</v>
      </c>
      <c r="H396" s="28" t="e">
        <f>VLOOKUP($B396,VENTURE_Accounts!B:K,5,FALSE)</f>
        <v>#N/A</v>
      </c>
      <c r="I396" s="53">
        <f>VLOOKUP(B396,CLA_Berekeningen!B$6:X$191,5,FALSE)</f>
        <v>0</v>
      </c>
      <c r="J396" s="51">
        <f>VLOOKUP(B396,CLA_Berekeningen!B$6:X$191,20,FALSE)</f>
        <v>0</v>
      </c>
      <c r="K396" s="53">
        <f t="shared" si="18"/>
        <v>0</v>
      </c>
      <c r="L396" s="28" t="str">
        <f>VLOOKUP(B396,CLA_Berekeningen!B:X,23,0)</f>
        <v>0</v>
      </c>
      <c r="M396" s="4"/>
      <c r="N396" s="55" t="e">
        <f t="shared" si="19"/>
        <v>#N/A</v>
      </c>
      <c r="O396" s="55" t="e">
        <f t="shared" si="20"/>
        <v>#N/A</v>
      </c>
      <c r="P396" s="4" t="e">
        <f>_xlfn.CONCAT("Beste ",C396,". Je hebt een CLA balans van ",G396," CLA eyecons en een",CLA_Gegevens!$C$3," eyeventure balans van ",H396," eyecons. Je hebt €",J396," rente verdiend op een CLA investering van €",I396,". Dat brengt de totaalwaarde naar €",K396," te converteren. Dit is berekend als ",L396," ",CLA_Gegevens!$C$3," eyeventure eyecons te transfereren bij een waardering van €",CLA_Gegevens!$C$29,". Je nieuwe balans is daarmee ",N396, " ",CLA_Gegevens!$C$3," eyeventure eyecons")</f>
        <v>#N/A</v>
      </c>
    </row>
    <row r="397" spans="2:16" x14ac:dyDescent="0.55000000000000004">
      <c r="B397" s="4">
        <f>CLA_Accounts!$B395</f>
        <v>0</v>
      </c>
      <c r="C397" s="4" t="e">
        <f>VLOOKUP($B397,VENTURE_Accounts!B:K,9,FALSE)</f>
        <v>#N/A</v>
      </c>
      <c r="D397" s="4" t="e">
        <f>VLOOKUP(B397,CLA_Accounts!B:E,4,0)</f>
        <v>#N/A</v>
      </c>
      <c r="E397" s="4" t="e">
        <f>VLOOKUP($B397,VENTURE_Accounts!B:E,4,FALSE)</f>
        <v>#N/A</v>
      </c>
      <c r="F397" s="4" t="e">
        <f>VLOOKUP($B397,VENTURE_Accounts!B:E,2,FALSE)</f>
        <v>#N/A</v>
      </c>
      <c r="G397" s="4" t="e">
        <f>VLOOKUP(B397,CLA_Accounts!B:K,5,0)</f>
        <v>#N/A</v>
      </c>
      <c r="H397" s="28" t="e">
        <f>VLOOKUP($B397,VENTURE_Accounts!B:K,5,FALSE)</f>
        <v>#N/A</v>
      </c>
      <c r="I397" s="53">
        <f>VLOOKUP(B397,CLA_Berekeningen!B$6:X$191,5,FALSE)</f>
        <v>0</v>
      </c>
      <c r="J397" s="51">
        <f>VLOOKUP(B397,CLA_Berekeningen!B$6:X$191,20,FALSE)</f>
        <v>0</v>
      </c>
      <c r="K397" s="53">
        <f t="shared" si="18"/>
        <v>0</v>
      </c>
      <c r="L397" s="28" t="str">
        <f>VLOOKUP(B397,CLA_Berekeningen!B:X,23,0)</f>
        <v>0</v>
      </c>
      <c r="M397" s="4"/>
      <c r="N397" s="55" t="e">
        <f t="shared" si="19"/>
        <v>#N/A</v>
      </c>
      <c r="O397" s="55" t="e">
        <f t="shared" si="20"/>
        <v>#N/A</v>
      </c>
      <c r="P397" s="4" t="e">
        <f>_xlfn.CONCAT("Beste ",C397,". Je hebt een CLA balans van ",G397," CLA eyecons en een",CLA_Gegevens!$C$3," eyeventure balans van ",H397," eyecons. Je hebt €",J397," rente verdiend op een CLA investering van €",I397,". Dat brengt de totaalwaarde naar €",K397," te converteren. Dit is berekend als ",L397," ",CLA_Gegevens!$C$3," eyeventure eyecons te transfereren bij een waardering van €",CLA_Gegevens!$C$29,". Je nieuwe balans is daarmee ",N397, " ",CLA_Gegevens!$C$3," eyeventure eyecons")</f>
        <v>#N/A</v>
      </c>
    </row>
    <row r="398" spans="2:16" x14ac:dyDescent="0.55000000000000004">
      <c r="B398" s="4">
        <f>CLA_Accounts!$B396</f>
        <v>0</v>
      </c>
      <c r="C398" s="4" t="e">
        <f>VLOOKUP($B398,VENTURE_Accounts!B:K,9,FALSE)</f>
        <v>#N/A</v>
      </c>
      <c r="D398" s="4" t="e">
        <f>VLOOKUP(B398,CLA_Accounts!B:E,4,0)</f>
        <v>#N/A</v>
      </c>
      <c r="E398" s="4" t="e">
        <f>VLOOKUP($B398,VENTURE_Accounts!B:E,4,FALSE)</f>
        <v>#N/A</v>
      </c>
      <c r="F398" s="4" t="e">
        <f>VLOOKUP($B398,VENTURE_Accounts!B:E,2,FALSE)</f>
        <v>#N/A</v>
      </c>
      <c r="G398" s="4" t="e">
        <f>VLOOKUP(B398,CLA_Accounts!B:K,5,0)</f>
        <v>#N/A</v>
      </c>
      <c r="H398" s="28" t="e">
        <f>VLOOKUP($B398,VENTURE_Accounts!B:K,5,FALSE)</f>
        <v>#N/A</v>
      </c>
      <c r="I398" s="53">
        <f>VLOOKUP(B398,CLA_Berekeningen!B$6:X$191,5,FALSE)</f>
        <v>0</v>
      </c>
      <c r="J398" s="51">
        <f>VLOOKUP(B398,CLA_Berekeningen!B$6:X$191,20,FALSE)</f>
        <v>0</v>
      </c>
      <c r="K398" s="53">
        <f t="shared" si="18"/>
        <v>0</v>
      </c>
      <c r="L398" s="28" t="str">
        <f>VLOOKUP(B398,CLA_Berekeningen!B:X,23,0)</f>
        <v>0</v>
      </c>
      <c r="M398" s="4"/>
      <c r="N398" s="55" t="e">
        <f t="shared" si="19"/>
        <v>#N/A</v>
      </c>
      <c r="O398" s="55" t="e">
        <f t="shared" si="20"/>
        <v>#N/A</v>
      </c>
      <c r="P398" s="4" t="e">
        <f>_xlfn.CONCAT("Beste ",C398,". Je hebt een CLA balans van ",G398," CLA eyecons en een",CLA_Gegevens!$C$3," eyeventure balans van ",H398," eyecons. Je hebt €",J398," rente verdiend op een CLA investering van €",I398,". Dat brengt de totaalwaarde naar €",K398," te converteren. Dit is berekend als ",L398," ",CLA_Gegevens!$C$3," eyeventure eyecons te transfereren bij een waardering van €",CLA_Gegevens!$C$29,". Je nieuwe balans is daarmee ",N398, " ",CLA_Gegevens!$C$3," eyeventure eyecons")</f>
        <v>#N/A</v>
      </c>
    </row>
    <row r="399" spans="2:16" x14ac:dyDescent="0.55000000000000004">
      <c r="B399" s="4">
        <f>CLA_Accounts!$B397</f>
        <v>0</v>
      </c>
      <c r="C399" s="4" t="e">
        <f>VLOOKUP($B399,VENTURE_Accounts!B:K,9,FALSE)</f>
        <v>#N/A</v>
      </c>
      <c r="D399" s="4" t="e">
        <f>VLOOKUP(B399,CLA_Accounts!B:E,4,0)</f>
        <v>#N/A</v>
      </c>
      <c r="E399" s="4" t="e">
        <f>VLOOKUP($B399,VENTURE_Accounts!B:E,4,FALSE)</f>
        <v>#N/A</v>
      </c>
      <c r="F399" s="4" t="e">
        <f>VLOOKUP($B399,VENTURE_Accounts!B:E,2,FALSE)</f>
        <v>#N/A</v>
      </c>
      <c r="G399" s="4" t="e">
        <f>VLOOKUP(B399,CLA_Accounts!B:K,5,0)</f>
        <v>#N/A</v>
      </c>
      <c r="H399" s="28" t="e">
        <f>VLOOKUP($B399,VENTURE_Accounts!B:K,5,FALSE)</f>
        <v>#N/A</v>
      </c>
      <c r="I399" s="53">
        <f>VLOOKUP(B399,CLA_Berekeningen!B$6:X$191,5,FALSE)</f>
        <v>0</v>
      </c>
      <c r="J399" s="51">
        <f>VLOOKUP(B399,CLA_Berekeningen!B$6:X$191,20,FALSE)</f>
        <v>0</v>
      </c>
      <c r="K399" s="53">
        <f t="shared" si="18"/>
        <v>0</v>
      </c>
      <c r="L399" s="28" t="str">
        <f>VLOOKUP(B399,CLA_Berekeningen!B:X,23,0)</f>
        <v>0</v>
      </c>
      <c r="M399" s="4"/>
      <c r="N399" s="55" t="e">
        <f t="shared" si="19"/>
        <v>#N/A</v>
      </c>
      <c r="O399" s="55" t="e">
        <f t="shared" si="20"/>
        <v>#N/A</v>
      </c>
      <c r="P399" s="4" t="e">
        <f>_xlfn.CONCAT("Beste ",C399,". Je hebt een CLA balans van ",G399," CLA eyecons en een",CLA_Gegevens!$C$3," eyeventure balans van ",H399," eyecons. Je hebt €",J399," rente verdiend op een CLA investering van €",I399,". Dat brengt de totaalwaarde naar €",K399," te converteren. Dit is berekend als ",L399," ",CLA_Gegevens!$C$3," eyeventure eyecons te transfereren bij een waardering van €",CLA_Gegevens!$C$29,". Je nieuwe balans is daarmee ",N399, " ",CLA_Gegevens!$C$3," eyeventure eyecons")</f>
        <v>#N/A</v>
      </c>
    </row>
    <row r="400" spans="2:16" x14ac:dyDescent="0.55000000000000004">
      <c r="B400" s="4">
        <f>CLA_Accounts!$B398</f>
        <v>0</v>
      </c>
      <c r="C400" s="4" t="e">
        <f>VLOOKUP($B400,VENTURE_Accounts!B:K,9,FALSE)</f>
        <v>#N/A</v>
      </c>
      <c r="D400" s="4" t="e">
        <f>VLOOKUP(B400,CLA_Accounts!B:E,4,0)</f>
        <v>#N/A</v>
      </c>
      <c r="E400" s="4" t="e">
        <f>VLOOKUP($B400,VENTURE_Accounts!B:E,4,FALSE)</f>
        <v>#N/A</v>
      </c>
      <c r="F400" s="4" t="e">
        <f>VLOOKUP($B400,VENTURE_Accounts!B:E,2,FALSE)</f>
        <v>#N/A</v>
      </c>
      <c r="G400" s="4" t="e">
        <f>VLOOKUP(B400,CLA_Accounts!B:K,5,0)</f>
        <v>#N/A</v>
      </c>
      <c r="H400" s="28" t="e">
        <f>VLOOKUP($B400,VENTURE_Accounts!B:K,5,FALSE)</f>
        <v>#N/A</v>
      </c>
      <c r="I400" s="53">
        <f>VLOOKUP(B400,CLA_Berekeningen!B$6:X$191,5,FALSE)</f>
        <v>0</v>
      </c>
      <c r="J400" s="51">
        <f>VLOOKUP(B400,CLA_Berekeningen!B$6:X$191,20,FALSE)</f>
        <v>0</v>
      </c>
      <c r="K400" s="53">
        <f t="shared" si="18"/>
        <v>0</v>
      </c>
      <c r="L400" s="28" t="str">
        <f>VLOOKUP(B400,CLA_Berekeningen!B:X,23,0)</f>
        <v>0</v>
      </c>
      <c r="M400" s="4"/>
      <c r="N400" s="55" t="e">
        <f t="shared" si="19"/>
        <v>#N/A</v>
      </c>
      <c r="O400" s="55" t="e">
        <f t="shared" si="20"/>
        <v>#N/A</v>
      </c>
      <c r="P400" s="4" t="e">
        <f>_xlfn.CONCAT("Beste ",C400,". Je hebt een CLA balans van ",G400," CLA eyecons en een",CLA_Gegevens!$C$3," eyeventure balans van ",H400," eyecons. Je hebt €",J400," rente verdiend op een CLA investering van €",I400,". Dat brengt de totaalwaarde naar €",K400," te converteren. Dit is berekend als ",L400," ",CLA_Gegevens!$C$3," eyeventure eyecons te transfereren bij een waardering van €",CLA_Gegevens!$C$29,". Je nieuwe balans is daarmee ",N400, " ",CLA_Gegevens!$C$3," eyeventure eyecons")</f>
        <v>#N/A</v>
      </c>
    </row>
    <row r="401" spans="2:16" x14ac:dyDescent="0.55000000000000004">
      <c r="B401" s="4">
        <f>CLA_Accounts!$B399</f>
        <v>0</v>
      </c>
      <c r="C401" s="4" t="e">
        <f>VLOOKUP($B401,VENTURE_Accounts!B:K,9,FALSE)</f>
        <v>#N/A</v>
      </c>
      <c r="D401" s="4" t="e">
        <f>VLOOKUP(B401,CLA_Accounts!B:E,4,0)</f>
        <v>#N/A</v>
      </c>
      <c r="E401" s="4" t="e">
        <f>VLOOKUP($B401,VENTURE_Accounts!B:E,4,FALSE)</f>
        <v>#N/A</v>
      </c>
      <c r="F401" s="4" t="e">
        <f>VLOOKUP($B401,VENTURE_Accounts!B:E,2,FALSE)</f>
        <v>#N/A</v>
      </c>
      <c r="G401" s="4" t="e">
        <f>VLOOKUP(B401,CLA_Accounts!B:K,5,0)</f>
        <v>#N/A</v>
      </c>
      <c r="H401" s="28" t="e">
        <f>VLOOKUP($B401,VENTURE_Accounts!B:K,5,FALSE)</f>
        <v>#N/A</v>
      </c>
      <c r="I401" s="53">
        <f>VLOOKUP(B401,CLA_Berekeningen!B$6:X$191,5,FALSE)</f>
        <v>0</v>
      </c>
      <c r="J401" s="51">
        <f>VLOOKUP(B401,CLA_Berekeningen!B$6:X$191,20,FALSE)</f>
        <v>0</v>
      </c>
      <c r="K401" s="53">
        <f t="shared" si="18"/>
        <v>0</v>
      </c>
      <c r="L401" s="28" t="str">
        <f>VLOOKUP(B401,CLA_Berekeningen!B:X,23,0)</f>
        <v>0</v>
      </c>
      <c r="M401" s="4"/>
      <c r="N401" s="55" t="e">
        <f t="shared" si="19"/>
        <v>#N/A</v>
      </c>
      <c r="O401" s="55" t="e">
        <f t="shared" si="20"/>
        <v>#N/A</v>
      </c>
      <c r="P401" s="4" t="e">
        <f>_xlfn.CONCAT("Beste ",C401,". Je hebt een CLA balans van ",G401," CLA eyecons en een",CLA_Gegevens!$C$3," eyeventure balans van ",H401," eyecons. Je hebt €",J401," rente verdiend op een CLA investering van €",I401,". Dat brengt de totaalwaarde naar €",K401," te converteren. Dit is berekend als ",L401," ",CLA_Gegevens!$C$3," eyeventure eyecons te transfereren bij een waardering van €",CLA_Gegevens!$C$29,". Je nieuwe balans is daarmee ",N401, " ",CLA_Gegevens!$C$3," eyeventure eyecons")</f>
        <v>#N/A</v>
      </c>
    </row>
    <row r="402" spans="2:16" x14ac:dyDescent="0.55000000000000004">
      <c r="B402" s="4">
        <f>CLA_Accounts!$B400</f>
        <v>0</v>
      </c>
      <c r="C402" s="4" t="e">
        <f>VLOOKUP($B402,VENTURE_Accounts!B:K,9,FALSE)</f>
        <v>#N/A</v>
      </c>
      <c r="D402" s="4" t="e">
        <f>VLOOKUP(B402,CLA_Accounts!B:E,4,0)</f>
        <v>#N/A</v>
      </c>
      <c r="E402" s="4" t="e">
        <f>VLOOKUP($B402,VENTURE_Accounts!B:E,4,FALSE)</f>
        <v>#N/A</v>
      </c>
      <c r="F402" s="4" t="e">
        <f>VLOOKUP($B402,VENTURE_Accounts!B:E,2,FALSE)</f>
        <v>#N/A</v>
      </c>
      <c r="G402" s="4" t="e">
        <f>VLOOKUP(B402,CLA_Accounts!B:K,5,0)</f>
        <v>#N/A</v>
      </c>
      <c r="H402" s="28" t="e">
        <f>VLOOKUP($B402,VENTURE_Accounts!B:K,5,FALSE)</f>
        <v>#N/A</v>
      </c>
      <c r="I402" s="53">
        <f>VLOOKUP(B402,CLA_Berekeningen!B$6:X$191,5,FALSE)</f>
        <v>0</v>
      </c>
      <c r="J402" s="51">
        <f>VLOOKUP(B402,CLA_Berekeningen!B$6:X$191,20,FALSE)</f>
        <v>0</v>
      </c>
      <c r="K402" s="53">
        <f t="shared" si="18"/>
        <v>0</v>
      </c>
      <c r="L402" s="28" t="str">
        <f>VLOOKUP(B402,CLA_Berekeningen!B:X,23,0)</f>
        <v>0</v>
      </c>
      <c r="M402" s="4"/>
      <c r="N402" s="55" t="e">
        <f t="shared" si="19"/>
        <v>#N/A</v>
      </c>
      <c r="O402" s="55" t="e">
        <f t="shared" si="20"/>
        <v>#N/A</v>
      </c>
      <c r="P402" s="4" t="e">
        <f>_xlfn.CONCAT("Beste ",C402,". Je hebt een CLA balans van ",G402," CLA eyecons en een",CLA_Gegevens!$C$3," eyeventure balans van ",H402," eyecons. Je hebt €",J402," rente verdiend op een CLA investering van €",I402,". Dat brengt de totaalwaarde naar €",K402," te converteren. Dit is berekend als ",L402," ",CLA_Gegevens!$C$3," eyeventure eyecons te transfereren bij een waardering van €",CLA_Gegevens!$C$29,". Je nieuwe balans is daarmee ",N402, " ",CLA_Gegevens!$C$3," eyeventure eyecons")</f>
        <v>#N/A</v>
      </c>
    </row>
    <row r="403" spans="2:16" x14ac:dyDescent="0.55000000000000004">
      <c r="B403" s="4">
        <f>CLA_Accounts!$B401</f>
        <v>0</v>
      </c>
      <c r="C403" s="4" t="e">
        <f>VLOOKUP($B403,VENTURE_Accounts!B:K,9,FALSE)</f>
        <v>#N/A</v>
      </c>
      <c r="D403" s="4" t="e">
        <f>VLOOKUP(B403,CLA_Accounts!B:E,4,0)</f>
        <v>#N/A</v>
      </c>
      <c r="E403" s="4" t="e">
        <f>VLOOKUP($B403,VENTURE_Accounts!B:E,4,FALSE)</f>
        <v>#N/A</v>
      </c>
      <c r="F403" s="4" t="e">
        <f>VLOOKUP($B403,VENTURE_Accounts!B:E,2,FALSE)</f>
        <v>#N/A</v>
      </c>
      <c r="G403" s="4" t="e">
        <f>VLOOKUP(B403,CLA_Accounts!B:K,5,0)</f>
        <v>#N/A</v>
      </c>
      <c r="H403" s="28" t="e">
        <f>VLOOKUP($B403,VENTURE_Accounts!B:K,5,FALSE)</f>
        <v>#N/A</v>
      </c>
      <c r="I403" s="53">
        <f>VLOOKUP(B403,CLA_Berekeningen!B$6:X$191,5,FALSE)</f>
        <v>0</v>
      </c>
      <c r="J403" s="51">
        <f>VLOOKUP(B403,CLA_Berekeningen!B$6:X$191,20,FALSE)</f>
        <v>0</v>
      </c>
      <c r="K403" s="53">
        <f t="shared" si="18"/>
        <v>0</v>
      </c>
      <c r="L403" s="28" t="str">
        <f>VLOOKUP(B403,CLA_Berekeningen!B:X,23,0)</f>
        <v>0</v>
      </c>
      <c r="M403" s="4"/>
      <c r="N403" s="55" t="e">
        <f t="shared" si="19"/>
        <v>#N/A</v>
      </c>
      <c r="O403" s="55" t="e">
        <f t="shared" si="20"/>
        <v>#N/A</v>
      </c>
      <c r="P403" s="4" t="e">
        <f>_xlfn.CONCAT("Beste ",C403,". Je hebt een CLA balans van ",G403," CLA eyecons en een",CLA_Gegevens!$C$3," eyeventure balans van ",H403," eyecons. Je hebt €",J403," rente verdiend op een CLA investering van €",I403,". Dat brengt de totaalwaarde naar €",K403," te converteren. Dit is berekend als ",L403," ",CLA_Gegevens!$C$3," eyeventure eyecons te transfereren bij een waardering van €",CLA_Gegevens!$C$29,". Je nieuwe balans is daarmee ",N403, " ",CLA_Gegevens!$C$3," eyeventure eyecons")</f>
        <v>#N/A</v>
      </c>
    </row>
    <row r="404" spans="2:16" x14ac:dyDescent="0.55000000000000004">
      <c r="B404" s="4">
        <f>CLA_Accounts!$B402</f>
        <v>0</v>
      </c>
      <c r="C404" s="4" t="e">
        <f>VLOOKUP($B404,VENTURE_Accounts!B:K,9,FALSE)</f>
        <v>#N/A</v>
      </c>
      <c r="D404" s="4" t="e">
        <f>VLOOKUP(B404,CLA_Accounts!B:E,4,0)</f>
        <v>#N/A</v>
      </c>
      <c r="E404" s="4" t="e">
        <f>VLOOKUP($B404,VENTURE_Accounts!B:E,4,FALSE)</f>
        <v>#N/A</v>
      </c>
      <c r="F404" s="4" t="e">
        <f>VLOOKUP($B404,VENTURE_Accounts!B:E,2,FALSE)</f>
        <v>#N/A</v>
      </c>
      <c r="G404" s="4" t="e">
        <f>VLOOKUP(B404,CLA_Accounts!B:K,5,0)</f>
        <v>#N/A</v>
      </c>
      <c r="H404" s="28" t="e">
        <f>VLOOKUP($B404,VENTURE_Accounts!B:K,5,FALSE)</f>
        <v>#N/A</v>
      </c>
      <c r="I404" s="53">
        <f>VLOOKUP(B404,CLA_Berekeningen!B$6:X$191,5,FALSE)</f>
        <v>0</v>
      </c>
      <c r="J404" s="51">
        <f>VLOOKUP(B404,CLA_Berekeningen!B$6:X$191,20,FALSE)</f>
        <v>0</v>
      </c>
      <c r="K404" s="53">
        <f t="shared" si="18"/>
        <v>0</v>
      </c>
      <c r="L404" s="28" t="str">
        <f>VLOOKUP(B404,CLA_Berekeningen!B:X,23,0)</f>
        <v>0</v>
      </c>
      <c r="M404" s="4"/>
      <c r="N404" s="55" t="e">
        <f t="shared" si="19"/>
        <v>#N/A</v>
      </c>
      <c r="O404" s="55" t="e">
        <f t="shared" si="20"/>
        <v>#N/A</v>
      </c>
      <c r="P404" s="4" t="e">
        <f>_xlfn.CONCAT("Beste ",C404,". Je hebt een CLA balans van ",G404," CLA eyecons en een",CLA_Gegevens!$C$3," eyeventure balans van ",H404," eyecons. Je hebt €",J404," rente verdiend op een CLA investering van €",I404,". Dat brengt de totaalwaarde naar €",K404," te converteren. Dit is berekend als ",L404," ",CLA_Gegevens!$C$3," eyeventure eyecons te transfereren bij een waardering van €",CLA_Gegevens!$C$29,". Je nieuwe balans is daarmee ",N404, " ",CLA_Gegevens!$C$3," eyeventure eyecons")</f>
        <v>#N/A</v>
      </c>
    </row>
    <row r="405" spans="2:16" x14ac:dyDescent="0.55000000000000004">
      <c r="B405" s="4">
        <f>CLA_Accounts!$B403</f>
        <v>0</v>
      </c>
      <c r="C405" s="4" t="e">
        <f>VLOOKUP($B405,VENTURE_Accounts!B:K,9,FALSE)</f>
        <v>#N/A</v>
      </c>
      <c r="D405" s="4" t="e">
        <f>VLOOKUP(B405,CLA_Accounts!B:E,4,0)</f>
        <v>#N/A</v>
      </c>
      <c r="E405" s="4" t="e">
        <f>VLOOKUP($B405,VENTURE_Accounts!B:E,4,FALSE)</f>
        <v>#N/A</v>
      </c>
      <c r="F405" s="4" t="e">
        <f>VLOOKUP($B405,VENTURE_Accounts!B:E,2,FALSE)</f>
        <v>#N/A</v>
      </c>
      <c r="G405" s="4" t="e">
        <f>VLOOKUP(B405,CLA_Accounts!B:K,5,0)</f>
        <v>#N/A</v>
      </c>
      <c r="H405" s="28" t="e">
        <f>VLOOKUP($B405,VENTURE_Accounts!B:K,5,FALSE)</f>
        <v>#N/A</v>
      </c>
      <c r="I405" s="53">
        <f>VLOOKUP(B405,CLA_Berekeningen!B$6:X$191,5,FALSE)</f>
        <v>0</v>
      </c>
      <c r="J405" s="51">
        <f>VLOOKUP(B405,CLA_Berekeningen!B$6:X$191,20,FALSE)</f>
        <v>0</v>
      </c>
      <c r="K405" s="53">
        <f t="shared" si="18"/>
        <v>0</v>
      </c>
      <c r="L405" s="28" t="str">
        <f>VLOOKUP(B405,CLA_Berekeningen!B:X,23,0)</f>
        <v>0</v>
      </c>
      <c r="M405" s="4"/>
      <c r="N405" s="55" t="e">
        <f t="shared" si="19"/>
        <v>#N/A</v>
      </c>
      <c r="O405" s="55" t="e">
        <f t="shared" si="20"/>
        <v>#N/A</v>
      </c>
      <c r="P405" s="4" t="e">
        <f>_xlfn.CONCAT("Beste ",C405,". Je hebt een CLA balans van ",G405," CLA eyecons en een",CLA_Gegevens!$C$3," eyeventure balans van ",H405," eyecons. Je hebt €",J405," rente verdiend op een CLA investering van €",I405,". Dat brengt de totaalwaarde naar €",K405," te converteren. Dit is berekend als ",L405," ",CLA_Gegevens!$C$3," eyeventure eyecons te transfereren bij een waardering van €",CLA_Gegevens!$C$29,". Je nieuwe balans is daarmee ",N405, " ",CLA_Gegevens!$C$3," eyeventure eyecons")</f>
        <v>#N/A</v>
      </c>
    </row>
    <row r="406" spans="2:16" x14ac:dyDescent="0.55000000000000004">
      <c r="B406" s="4">
        <f>CLA_Accounts!$B404</f>
        <v>0</v>
      </c>
      <c r="C406" s="4" t="e">
        <f>VLOOKUP($B406,VENTURE_Accounts!B:K,9,FALSE)</f>
        <v>#N/A</v>
      </c>
      <c r="D406" s="4" t="e">
        <f>VLOOKUP(B406,CLA_Accounts!B:E,4,0)</f>
        <v>#N/A</v>
      </c>
      <c r="E406" s="4" t="e">
        <f>VLOOKUP($B406,VENTURE_Accounts!B:E,4,FALSE)</f>
        <v>#N/A</v>
      </c>
      <c r="F406" s="4" t="e">
        <f>VLOOKUP($B406,VENTURE_Accounts!B:E,2,FALSE)</f>
        <v>#N/A</v>
      </c>
      <c r="G406" s="4" t="e">
        <f>VLOOKUP(B406,CLA_Accounts!B:K,5,0)</f>
        <v>#N/A</v>
      </c>
      <c r="H406" s="28" t="e">
        <f>VLOOKUP($B406,VENTURE_Accounts!B:K,5,FALSE)</f>
        <v>#N/A</v>
      </c>
      <c r="I406" s="53">
        <f>VLOOKUP(B406,CLA_Berekeningen!B$6:X$191,5,FALSE)</f>
        <v>0</v>
      </c>
      <c r="J406" s="51">
        <f>VLOOKUP(B406,CLA_Berekeningen!B$6:X$191,20,FALSE)</f>
        <v>0</v>
      </c>
      <c r="K406" s="53">
        <f t="shared" si="18"/>
        <v>0</v>
      </c>
      <c r="L406" s="28" t="str">
        <f>VLOOKUP(B406,CLA_Berekeningen!B:X,23,0)</f>
        <v>0</v>
      </c>
      <c r="M406" s="4"/>
      <c r="N406" s="55" t="e">
        <f t="shared" si="19"/>
        <v>#N/A</v>
      </c>
      <c r="O406" s="55" t="e">
        <f t="shared" si="20"/>
        <v>#N/A</v>
      </c>
      <c r="P406" s="4" t="e">
        <f>_xlfn.CONCAT("Beste ",C406,". Je hebt een CLA balans van ",G406," CLA eyecons en een",CLA_Gegevens!$C$3," eyeventure balans van ",H406," eyecons. Je hebt €",J406," rente verdiend op een CLA investering van €",I406,". Dat brengt de totaalwaarde naar €",K406," te converteren. Dit is berekend als ",L406," ",CLA_Gegevens!$C$3," eyeventure eyecons te transfereren bij een waardering van €",CLA_Gegevens!$C$29,". Je nieuwe balans is daarmee ",N406, " ",CLA_Gegevens!$C$3," eyeventure eyecons")</f>
        <v>#N/A</v>
      </c>
    </row>
    <row r="407" spans="2:16" x14ac:dyDescent="0.55000000000000004">
      <c r="B407" s="4">
        <f>CLA_Accounts!$B405</f>
        <v>0</v>
      </c>
      <c r="C407" s="4" t="e">
        <f>VLOOKUP($B407,VENTURE_Accounts!B:K,9,FALSE)</f>
        <v>#N/A</v>
      </c>
      <c r="D407" s="4" t="e">
        <f>VLOOKUP(B407,CLA_Accounts!B:E,4,0)</f>
        <v>#N/A</v>
      </c>
      <c r="E407" s="4" t="e">
        <f>VLOOKUP($B407,VENTURE_Accounts!B:E,4,FALSE)</f>
        <v>#N/A</v>
      </c>
      <c r="F407" s="4" t="e">
        <f>VLOOKUP($B407,VENTURE_Accounts!B:E,2,FALSE)</f>
        <v>#N/A</v>
      </c>
      <c r="G407" s="4" t="e">
        <f>VLOOKUP(B407,CLA_Accounts!B:K,5,0)</f>
        <v>#N/A</v>
      </c>
      <c r="H407" s="28" t="e">
        <f>VLOOKUP($B407,VENTURE_Accounts!B:K,5,FALSE)</f>
        <v>#N/A</v>
      </c>
      <c r="I407" s="53">
        <f>VLOOKUP(B407,CLA_Berekeningen!B$6:X$191,5,FALSE)</f>
        <v>0</v>
      </c>
      <c r="J407" s="51">
        <f>VLOOKUP(B407,CLA_Berekeningen!B$6:X$191,20,FALSE)</f>
        <v>0</v>
      </c>
      <c r="K407" s="53">
        <f t="shared" si="18"/>
        <v>0</v>
      </c>
      <c r="L407" s="28" t="str">
        <f>VLOOKUP(B407,CLA_Berekeningen!B:X,23,0)</f>
        <v>0</v>
      </c>
      <c r="M407" s="4"/>
      <c r="N407" s="55" t="e">
        <f t="shared" si="19"/>
        <v>#N/A</v>
      </c>
      <c r="O407" s="55" t="e">
        <f t="shared" si="20"/>
        <v>#N/A</v>
      </c>
      <c r="P407" s="4" t="e">
        <f>_xlfn.CONCAT("Beste ",C407,". Je hebt een CLA balans van ",G407," CLA eyecons en een",CLA_Gegevens!$C$3," eyeventure balans van ",H407," eyecons. Je hebt €",J407," rente verdiend op een CLA investering van €",I407,". Dat brengt de totaalwaarde naar €",K407," te converteren. Dit is berekend als ",L407," ",CLA_Gegevens!$C$3," eyeventure eyecons te transfereren bij een waardering van €",CLA_Gegevens!$C$29,". Je nieuwe balans is daarmee ",N407, " ",CLA_Gegevens!$C$3," eyeventure eyecons")</f>
        <v>#N/A</v>
      </c>
    </row>
    <row r="408" spans="2:16" x14ac:dyDescent="0.55000000000000004">
      <c r="B408" s="4">
        <f>CLA_Accounts!$B406</f>
        <v>0</v>
      </c>
      <c r="C408" s="4" t="e">
        <f>VLOOKUP($B408,VENTURE_Accounts!B:K,9,FALSE)</f>
        <v>#N/A</v>
      </c>
      <c r="D408" s="4" t="e">
        <f>VLOOKUP(B408,CLA_Accounts!B:E,4,0)</f>
        <v>#N/A</v>
      </c>
      <c r="E408" s="4" t="e">
        <f>VLOOKUP($B408,VENTURE_Accounts!B:E,4,FALSE)</f>
        <v>#N/A</v>
      </c>
      <c r="F408" s="4" t="e">
        <f>VLOOKUP($B408,VENTURE_Accounts!B:E,2,FALSE)</f>
        <v>#N/A</v>
      </c>
      <c r="G408" s="4" t="e">
        <f>VLOOKUP(B408,CLA_Accounts!B:K,5,0)</f>
        <v>#N/A</v>
      </c>
      <c r="H408" s="28" t="e">
        <f>VLOOKUP($B408,VENTURE_Accounts!B:K,5,FALSE)</f>
        <v>#N/A</v>
      </c>
      <c r="I408" s="53">
        <f>VLOOKUP(B408,CLA_Berekeningen!B$6:X$191,5,FALSE)</f>
        <v>0</v>
      </c>
      <c r="J408" s="51">
        <f>VLOOKUP(B408,CLA_Berekeningen!B$6:X$191,20,FALSE)</f>
        <v>0</v>
      </c>
      <c r="K408" s="53">
        <f t="shared" si="18"/>
        <v>0</v>
      </c>
      <c r="L408" s="28" t="str">
        <f>VLOOKUP(B408,CLA_Berekeningen!B:X,23,0)</f>
        <v>0</v>
      </c>
      <c r="M408" s="4"/>
      <c r="N408" s="55" t="e">
        <f t="shared" si="19"/>
        <v>#N/A</v>
      </c>
      <c r="O408" s="55" t="e">
        <f t="shared" si="20"/>
        <v>#N/A</v>
      </c>
      <c r="P408" s="4" t="e">
        <f>_xlfn.CONCAT("Beste ",C408,". Je hebt een CLA balans van ",G408," CLA eyecons en een",CLA_Gegevens!$C$3," eyeventure balans van ",H408," eyecons. Je hebt €",J408," rente verdiend op een CLA investering van €",I408,". Dat brengt de totaalwaarde naar €",K408," te converteren. Dit is berekend als ",L408," ",CLA_Gegevens!$C$3," eyeventure eyecons te transfereren bij een waardering van €",CLA_Gegevens!$C$29,". Je nieuwe balans is daarmee ",N408, " ",CLA_Gegevens!$C$3," eyeventure eyecons")</f>
        <v>#N/A</v>
      </c>
    </row>
    <row r="409" spans="2:16" x14ac:dyDescent="0.55000000000000004">
      <c r="B409" s="4">
        <f>CLA_Accounts!$B407</f>
        <v>0</v>
      </c>
      <c r="C409" s="4" t="e">
        <f>VLOOKUP($B409,VENTURE_Accounts!B:K,9,FALSE)</f>
        <v>#N/A</v>
      </c>
      <c r="D409" s="4" t="e">
        <f>VLOOKUP(B409,CLA_Accounts!B:E,4,0)</f>
        <v>#N/A</v>
      </c>
      <c r="E409" s="4" t="e">
        <f>VLOOKUP($B409,VENTURE_Accounts!B:E,4,FALSE)</f>
        <v>#N/A</v>
      </c>
      <c r="F409" s="4" t="e">
        <f>VLOOKUP($B409,VENTURE_Accounts!B:E,2,FALSE)</f>
        <v>#N/A</v>
      </c>
      <c r="G409" s="4" t="e">
        <f>VLOOKUP(B409,CLA_Accounts!B:K,5,0)</f>
        <v>#N/A</v>
      </c>
      <c r="H409" s="28" t="e">
        <f>VLOOKUP($B409,VENTURE_Accounts!B:K,5,FALSE)</f>
        <v>#N/A</v>
      </c>
      <c r="I409" s="53">
        <f>VLOOKUP(B409,CLA_Berekeningen!B$6:X$191,5,FALSE)</f>
        <v>0</v>
      </c>
      <c r="J409" s="51">
        <f>VLOOKUP(B409,CLA_Berekeningen!B$6:X$191,20,FALSE)</f>
        <v>0</v>
      </c>
      <c r="K409" s="53">
        <f t="shared" si="18"/>
        <v>0</v>
      </c>
      <c r="L409" s="28" t="str">
        <f>VLOOKUP(B409,CLA_Berekeningen!B:X,23,0)</f>
        <v>0</v>
      </c>
      <c r="M409" s="4"/>
      <c r="N409" s="55" t="e">
        <f t="shared" si="19"/>
        <v>#N/A</v>
      </c>
      <c r="O409" s="55" t="e">
        <f t="shared" si="20"/>
        <v>#N/A</v>
      </c>
      <c r="P409" s="4" t="e">
        <f>_xlfn.CONCAT("Beste ",C409,". Je hebt een CLA balans van ",G409," CLA eyecons en een",CLA_Gegevens!$C$3," eyeventure balans van ",H409," eyecons. Je hebt €",J409," rente verdiend op een CLA investering van €",I409,". Dat brengt de totaalwaarde naar €",K409," te converteren. Dit is berekend als ",L409," ",CLA_Gegevens!$C$3," eyeventure eyecons te transfereren bij een waardering van €",CLA_Gegevens!$C$29,". Je nieuwe balans is daarmee ",N409, " ",CLA_Gegevens!$C$3," eyeventure eyecons")</f>
        <v>#N/A</v>
      </c>
    </row>
    <row r="410" spans="2:16" x14ac:dyDescent="0.55000000000000004">
      <c r="B410" s="4">
        <f>CLA_Accounts!$B408</f>
        <v>0</v>
      </c>
      <c r="C410" s="4" t="e">
        <f>VLOOKUP($B410,VENTURE_Accounts!B:K,9,FALSE)</f>
        <v>#N/A</v>
      </c>
      <c r="D410" s="4" t="e">
        <f>VLOOKUP(B410,CLA_Accounts!B:E,4,0)</f>
        <v>#N/A</v>
      </c>
      <c r="E410" s="4" t="e">
        <f>VLOOKUP($B410,VENTURE_Accounts!B:E,4,FALSE)</f>
        <v>#N/A</v>
      </c>
      <c r="F410" s="4" t="e">
        <f>VLOOKUP($B410,VENTURE_Accounts!B:E,2,FALSE)</f>
        <v>#N/A</v>
      </c>
      <c r="G410" s="4" t="e">
        <f>VLOOKUP(B410,CLA_Accounts!B:K,5,0)</f>
        <v>#N/A</v>
      </c>
      <c r="H410" s="28" t="e">
        <f>VLOOKUP($B410,VENTURE_Accounts!B:K,5,FALSE)</f>
        <v>#N/A</v>
      </c>
      <c r="I410" s="53">
        <f>VLOOKUP(B410,CLA_Berekeningen!B$6:X$191,5,FALSE)</f>
        <v>0</v>
      </c>
      <c r="J410" s="51">
        <f>VLOOKUP(B410,CLA_Berekeningen!B$6:X$191,20,FALSE)</f>
        <v>0</v>
      </c>
      <c r="K410" s="53">
        <f t="shared" si="18"/>
        <v>0</v>
      </c>
      <c r="L410" s="28" t="str">
        <f>VLOOKUP(B410,CLA_Berekeningen!B:X,23,0)</f>
        <v>0</v>
      </c>
      <c r="M410" s="4"/>
      <c r="N410" s="55" t="e">
        <f t="shared" si="19"/>
        <v>#N/A</v>
      </c>
      <c r="O410" s="55" t="e">
        <f t="shared" si="20"/>
        <v>#N/A</v>
      </c>
      <c r="P410" s="4" t="e">
        <f>_xlfn.CONCAT("Beste ",C410,". Je hebt een CLA balans van ",G410," CLA eyecons en een",CLA_Gegevens!$C$3," eyeventure balans van ",H410," eyecons. Je hebt €",J410," rente verdiend op een CLA investering van €",I410,". Dat brengt de totaalwaarde naar €",K410," te converteren. Dit is berekend als ",L410," ",CLA_Gegevens!$C$3," eyeventure eyecons te transfereren bij een waardering van €",CLA_Gegevens!$C$29,". Je nieuwe balans is daarmee ",N410, " ",CLA_Gegevens!$C$3," eyeventure eyecons")</f>
        <v>#N/A</v>
      </c>
    </row>
    <row r="411" spans="2:16" x14ac:dyDescent="0.55000000000000004">
      <c r="B411" s="4">
        <f>CLA_Accounts!$B409</f>
        <v>0</v>
      </c>
      <c r="C411" s="4" t="e">
        <f>VLOOKUP($B411,VENTURE_Accounts!B:K,9,FALSE)</f>
        <v>#N/A</v>
      </c>
      <c r="D411" s="4" t="e">
        <f>VLOOKUP(B411,CLA_Accounts!B:E,4,0)</f>
        <v>#N/A</v>
      </c>
      <c r="E411" s="4" t="e">
        <f>VLOOKUP($B411,VENTURE_Accounts!B:E,4,FALSE)</f>
        <v>#N/A</v>
      </c>
      <c r="F411" s="4" t="e">
        <f>VLOOKUP($B411,VENTURE_Accounts!B:E,2,FALSE)</f>
        <v>#N/A</v>
      </c>
      <c r="G411" s="4" t="e">
        <f>VLOOKUP(B411,CLA_Accounts!B:K,5,0)</f>
        <v>#N/A</v>
      </c>
      <c r="H411" s="28" t="e">
        <f>VLOOKUP($B411,VENTURE_Accounts!B:K,5,FALSE)</f>
        <v>#N/A</v>
      </c>
      <c r="I411" s="53">
        <f>VLOOKUP(B411,CLA_Berekeningen!B$6:X$191,5,FALSE)</f>
        <v>0</v>
      </c>
      <c r="J411" s="51">
        <f>VLOOKUP(B411,CLA_Berekeningen!B$6:X$191,20,FALSE)</f>
        <v>0</v>
      </c>
      <c r="K411" s="53">
        <f t="shared" si="18"/>
        <v>0</v>
      </c>
      <c r="L411" s="28" t="str">
        <f>VLOOKUP(B411,CLA_Berekeningen!B:X,23,0)</f>
        <v>0</v>
      </c>
      <c r="M411" s="4"/>
      <c r="N411" s="55" t="e">
        <f t="shared" si="19"/>
        <v>#N/A</v>
      </c>
      <c r="O411" s="55" t="e">
        <f t="shared" si="20"/>
        <v>#N/A</v>
      </c>
      <c r="P411" s="4" t="e">
        <f>_xlfn.CONCAT("Beste ",C411,". Je hebt een CLA balans van ",G411," CLA eyecons en een",CLA_Gegevens!$C$3," eyeventure balans van ",H411," eyecons. Je hebt €",J411," rente verdiend op een CLA investering van €",I411,". Dat brengt de totaalwaarde naar €",K411," te converteren. Dit is berekend als ",L411," ",CLA_Gegevens!$C$3," eyeventure eyecons te transfereren bij een waardering van €",CLA_Gegevens!$C$29,". Je nieuwe balans is daarmee ",N411, " ",CLA_Gegevens!$C$3," eyeventure eyecons")</f>
        <v>#N/A</v>
      </c>
    </row>
    <row r="412" spans="2:16" x14ac:dyDescent="0.55000000000000004">
      <c r="B412" s="4">
        <f>CLA_Accounts!$B410</f>
        <v>0</v>
      </c>
      <c r="C412" s="4" t="e">
        <f>VLOOKUP($B412,VENTURE_Accounts!B:K,9,FALSE)</f>
        <v>#N/A</v>
      </c>
      <c r="D412" s="4" t="e">
        <f>VLOOKUP(B412,CLA_Accounts!B:E,4,0)</f>
        <v>#N/A</v>
      </c>
      <c r="E412" s="4" t="e">
        <f>VLOOKUP($B412,VENTURE_Accounts!B:E,4,FALSE)</f>
        <v>#N/A</v>
      </c>
      <c r="F412" s="4" t="e">
        <f>VLOOKUP($B412,VENTURE_Accounts!B:E,2,FALSE)</f>
        <v>#N/A</v>
      </c>
      <c r="G412" s="4" t="e">
        <f>VLOOKUP(B412,CLA_Accounts!B:K,5,0)</f>
        <v>#N/A</v>
      </c>
      <c r="H412" s="28" t="e">
        <f>VLOOKUP($B412,VENTURE_Accounts!B:K,5,FALSE)</f>
        <v>#N/A</v>
      </c>
      <c r="I412" s="53">
        <f>VLOOKUP(B412,CLA_Berekeningen!B$6:X$191,5,FALSE)</f>
        <v>0</v>
      </c>
      <c r="J412" s="51">
        <f>VLOOKUP(B412,CLA_Berekeningen!B$6:X$191,20,FALSE)</f>
        <v>0</v>
      </c>
      <c r="K412" s="53">
        <f t="shared" si="18"/>
        <v>0</v>
      </c>
      <c r="L412" s="28" t="str">
        <f>VLOOKUP(B412,CLA_Berekeningen!B:X,23,0)</f>
        <v>0</v>
      </c>
      <c r="M412" s="4"/>
      <c r="N412" s="55" t="e">
        <f t="shared" si="19"/>
        <v>#N/A</v>
      </c>
      <c r="O412" s="55" t="e">
        <f t="shared" si="20"/>
        <v>#N/A</v>
      </c>
      <c r="P412" s="4" t="e">
        <f>_xlfn.CONCAT("Beste ",C412,". Je hebt een CLA balans van ",G412," CLA eyecons en een",CLA_Gegevens!$C$3," eyeventure balans van ",H412," eyecons. Je hebt €",J412," rente verdiend op een CLA investering van €",I412,". Dat brengt de totaalwaarde naar €",K412," te converteren. Dit is berekend als ",L412," ",CLA_Gegevens!$C$3," eyeventure eyecons te transfereren bij een waardering van €",CLA_Gegevens!$C$29,". Je nieuwe balans is daarmee ",N412, " ",CLA_Gegevens!$C$3," eyeventure eyecons")</f>
        <v>#N/A</v>
      </c>
    </row>
    <row r="413" spans="2:16" x14ac:dyDescent="0.55000000000000004">
      <c r="B413" s="4">
        <f>CLA_Accounts!$B411</f>
        <v>0</v>
      </c>
      <c r="C413" s="4" t="e">
        <f>VLOOKUP($B413,VENTURE_Accounts!B:K,9,FALSE)</f>
        <v>#N/A</v>
      </c>
      <c r="D413" s="4" t="e">
        <f>VLOOKUP(B413,CLA_Accounts!B:E,4,0)</f>
        <v>#N/A</v>
      </c>
      <c r="E413" s="4" t="e">
        <f>VLOOKUP($B413,VENTURE_Accounts!B:E,4,FALSE)</f>
        <v>#N/A</v>
      </c>
      <c r="F413" s="4" t="e">
        <f>VLOOKUP($B413,VENTURE_Accounts!B:E,2,FALSE)</f>
        <v>#N/A</v>
      </c>
      <c r="G413" s="4" t="e">
        <f>VLOOKUP(B413,CLA_Accounts!B:K,5,0)</f>
        <v>#N/A</v>
      </c>
      <c r="H413" s="28" t="e">
        <f>VLOOKUP($B413,VENTURE_Accounts!B:K,5,FALSE)</f>
        <v>#N/A</v>
      </c>
      <c r="I413" s="53">
        <f>VLOOKUP(B413,CLA_Berekeningen!B$6:X$191,5,FALSE)</f>
        <v>0</v>
      </c>
      <c r="J413" s="51">
        <f>VLOOKUP(B413,CLA_Berekeningen!B$6:X$191,20,FALSE)</f>
        <v>0</v>
      </c>
      <c r="K413" s="53">
        <f t="shared" si="18"/>
        <v>0</v>
      </c>
      <c r="L413" s="28" t="str">
        <f>VLOOKUP(B413,CLA_Berekeningen!B:X,23,0)</f>
        <v>0</v>
      </c>
      <c r="M413" s="4"/>
      <c r="N413" s="55" t="e">
        <f t="shared" si="19"/>
        <v>#N/A</v>
      </c>
      <c r="O413" s="55" t="e">
        <f t="shared" si="20"/>
        <v>#N/A</v>
      </c>
      <c r="P413" s="4" t="e">
        <f>_xlfn.CONCAT("Beste ",C413,". Je hebt een CLA balans van ",G413," CLA eyecons en een",CLA_Gegevens!$C$3," eyeventure balans van ",H413," eyecons. Je hebt €",J413," rente verdiend op een CLA investering van €",I413,". Dat brengt de totaalwaarde naar €",K413," te converteren. Dit is berekend als ",L413," ",CLA_Gegevens!$C$3," eyeventure eyecons te transfereren bij een waardering van €",CLA_Gegevens!$C$29,". Je nieuwe balans is daarmee ",N413, " ",CLA_Gegevens!$C$3," eyeventure eyecons")</f>
        <v>#N/A</v>
      </c>
    </row>
    <row r="414" spans="2:16" x14ac:dyDescent="0.55000000000000004">
      <c r="B414" s="4">
        <f>CLA_Accounts!$B412</f>
        <v>0</v>
      </c>
      <c r="C414" s="4" t="e">
        <f>VLOOKUP($B414,VENTURE_Accounts!B:K,9,FALSE)</f>
        <v>#N/A</v>
      </c>
      <c r="D414" s="4" t="e">
        <f>VLOOKUP(B414,CLA_Accounts!B:E,4,0)</f>
        <v>#N/A</v>
      </c>
      <c r="E414" s="4" t="e">
        <f>VLOOKUP($B414,VENTURE_Accounts!B:E,4,FALSE)</f>
        <v>#N/A</v>
      </c>
      <c r="F414" s="4" t="e">
        <f>VLOOKUP($B414,VENTURE_Accounts!B:E,2,FALSE)</f>
        <v>#N/A</v>
      </c>
      <c r="G414" s="4" t="e">
        <f>VLOOKUP(B414,CLA_Accounts!B:K,5,0)</f>
        <v>#N/A</v>
      </c>
      <c r="H414" s="28" t="e">
        <f>VLOOKUP($B414,VENTURE_Accounts!B:K,5,FALSE)</f>
        <v>#N/A</v>
      </c>
      <c r="I414" s="53">
        <f>VLOOKUP(B414,CLA_Berekeningen!B$6:X$191,5,FALSE)</f>
        <v>0</v>
      </c>
      <c r="J414" s="51">
        <f>VLOOKUP(B414,CLA_Berekeningen!B$6:X$191,20,FALSE)</f>
        <v>0</v>
      </c>
      <c r="K414" s="53">
        <f t="shared" si="18"/>
        <v>0</v>
      </c>
      <c r="L414" s="28" t="str">
        <f>VLOOKUP(B414,CLA_Berekeningen!B:X,23,0)</f>
        <v>0</v>
      </c>
      <c r="M414" s="4"/>
      <c r="N414" s="55" t="e">
        <f t="shared" si="19"/>
        <v>#N/A</v>
      </c>
      <c r="O414" s="55" t="e">
        <f t="shared" si="20"/>
        <v>#N/A</v>
      </c>
      <c r="P414" s="4" t="e">
        <f>_xlfn.CONCAT("Beste ",C414,". Je hebt een CLA balans van ",G414," CLA eyecons en een",CLA_Gegevens!$C$3," eyeventure balans van ",H414," eyecons. Je hebt €",J414," rente verdiend op een CLA investering van €",I414,". Dat brengt de totaalwaarde naar €",K414," te converteren. Dit is berekend als ",L414," ",CLA_Gegevens!$C$3," eyeventure eyecons te transfereren bij een waardering van €",CLA_Gegevens!$C$29,". Je nieuwe balans is daarmee ",N414, " ",CLA_Gegevens!$C$3," eyeventure eyecons")</f>
        <v>#N/A</v>
      </c>
    </row>
    <row r="415" spans="2:16" x14ac:dyDescent="0.55000000000000004">
      <c r="B415" s="4">
        <f>CLA_Accounts!$B413</f>
        <v>0</v>
      </c>
      <c r="C415" s="4" t="e">
        <f>VLOOKUP($B415,VENTURE_Accounts!B:K,9,FALSE)</f>
        <v>#N/A</v>
      </c>
      <c r="D415" s="4" t="e">
        <f>VLOOKUP(B415,CLA_Accounts!B:E,4,0)</f>
        <v>#N/A</v>
      </c>
      <c r="E415" s="4" t="e">
        <f>VLOOKUP($B415,VENTURE_Accounts!B:E,4,FALSE)</f>
        <v>#N/A</v>
      </c>
      <c r="F415" s="4" t="e">
        <f>VLOOKUP($B415,VENTURE_Accounts!B:E,2,FALSE)</f>
        <v>#N/A</v>
      </c>
      <c r="G415" s="4" t="e">
        <f>VLOOKUP(B415,CLA_Accounts!B:K,5,0)</f>
        <v>#N/A</v>
      </c>
      <c r="H415" s="28" t="e">
        <f>VLOOKUP($B415,VENTURE_Accounts!B:K,5,FALSE)</f>
        <v>#N/A</v>
      </c>
      <c r="I415" s="53">
        <f>VLOOKUP(B415,CLA_Berekeningen!B$6:X$191,5,FALSE)</f>
        <v>0</v>
      </c>
      <c r="J415" s="51">
        <f>VLOOKUP(B415,CLA_Berekeningen!B$6:X$191,20,FALSE)</f>
        <v>0</v>
      </c>
      <c r="K415" s="53">
        <f t="shared" si="18"/>
        <v>0</v>
      </c>
      <c r="L415" s="28" t="str">
        <f>VLOOKUP(B415,CLA_Berekeningen!B:X,23,0)</f>
        <v>0</v>
      </c>
      <c r="M415" s="4"/>
      <c r="N415" s="55" t="e">
        <f t="shared" si="19"/>
        <v>#N/A</v>
      </c>
      <c r="O415" s="55" t="e">
        <f t="shared" si="20"/>
        <v>#N/A</v>
      </c>
      <c r="P415" s="4" t="e">
        <f>_xlfn.CONCAT("Beste ",C415,". Je hebt een CLA balans van ",G415," CLA eyecons en een",CLA_Gegevens!$C$3," eyeventure balans van ",H415," eyecons. Je hebt €",J415," rente verdiend op een CLA investering van €",I415,". Dat brengt de totaalwaarde naar €",K415," te converteren. Dit is berekend als ",L415," ",CLA_Gegevens!$C$3," eyeventure eyecons te transfereren bij een waardering van €",CLA_Gegevens!$C$29,". Je nieuwe balans is daarmee ",N415, " ",CLA_Gegevens!$C$3," eyeventure eyecons")</f>
        <v>#N/A</v>
      </c>
    </row>
    <row r="416" spans="2:16" x14ac:dyDescent="0.55000000000000004">
      <c r="B416" s="4">
        <f>CLA_Accounts!$B414</f>
        <v>0</v>
      </c>
      <c r="C416" s="4" t="e">
        <f>VLOOKUP($B416,VENTURE_Accounts!B:K,9,FALSE)</f>
        <v>#N/A</v>
      </c>
      <c r="D416" s="4" t="e">
        <f>VLOOKUP(B416,CLA_Accounts!B:E,4,0)</f>
        <v>#N/A</v>
      </c>
      <c r="E416" s="4" t="e">
        <f>VLOOKUP($B416,VENTURE_Accounts!B:E,4,FALSE)</f>
        <v>#N/A</v>
      </c>
      <c r="F416" s="4" t="e">
        <f>VLOOKUP($B416,VENTURE_Accounts!B:E,2,FALSE)</f>
        <v>#N/A</v>
      </c>
      <c r="G416" s="4" t="e">
        <f>VLOOKUP(B416,CLA_Accounts!B:K,5,0)</f>
        <v>#N/A</v>
      </c>
      <c r="H416" s="28" t="e">
        <f>VLOOKUP($B416,VENTURE_Accounts!B:K,5,FALSE)</f>
        <v>#N/A</v>
      </c>
      <c r="I416" s="53">
        <f>VLOOKUP(B416,CLA_Berekeningen!B$6:X$191,5,FALSE)</f>
        <v>0</v>
      </c>
      <c r="J416" s="51">
        <f>VLOOKUP(B416,CLA_Berekeningen!B$6:X$191,20,FALSE)</f>
        <v>0</v>
      </c>
      <c r="K416" s="53">
        <f t="shared" si="18"/>
        <v>0</v>
      </c>
      <c r="L416" s="28" t="str">
        <f>VLOOKUP(B416,CLA_Berekeningen!B:X,23,0)</f>
        <v>0</v>
      </c>
      <c r="M416" s="4"/>
      <c r="N416" s="55" t="e">
        <f t="shared" si="19"/>
        <v>#N/A</v>
      </c>
      <c r="O416" s="55" t="e">
        <f t="shared" si="20"/>
        <v>#N/A</v>
      </c>
      <c r="P416" s="4" t="e">
        <f>_xlfn.CONCAT("Beste ",C416,". Je hebt een CLA balans van ",G416," CLA eyecons en een",CLA_Gegevens!$C$3," eyeventure balans van ",H416," eyecons. Je hebt €",J416," rente verdiend op een CLA investering van €",I416,". Dat brengt de totaalwaarde naar €",K416," te converteren. Dit is berekend als ",L416," ",CLA_Gegevens!$C$3," eyeventure eyecons te transfereren bij een waardering van €",CLA_Gegevens!$C$29,". Je nieuwe balans is daarmee ",N416, " ",CLA_Gegevens!$C$3," eyeventure eyecons")</f>
        <v>#N/A</v>
      </c>
    </row>
    <row r="417" spans="2:16" x14ac:dyDescent="0.55000000000000004">
      <c r="B417" s="4">
        <f>CLA_Accounts!$B415</f>
        <v>0</v>
      </c>
      <c r="C417" s="4" t="e">
        <f>VLOOKUP($B417,VENTURE_Accounts!B:K,9,FALSE)</f>
        <v>#N/A</v>
      </c>
      <c r="D417" s="4" t="e">
        <f>VLOOKUP(B417,CLA_Accounts!B:E,4,0)</f>
        <v>#N/A</v>
      </c>
      <c r="E417" s="4" t="e">
        <f>VLOOKUP($B417,VENTURE_Accounts!B:E,4,FALSE)</f>
        <v>#N/A</v>
      </c>
      <c r="F417" s="4" t="e">
        <f>VLOOKUP($B417,VENTURE_Accounts!B:E,2,FALSE)</f>
        <v>#N/A</v>
      </c>
      <c r="G417" s="4" t="e">
        <f>VLOOKUP(B417,CLA_Accounts!B:K,5,0)</f>
        <v>#N/A</v>
      </c>
      <c r="H417" s="28" t="e">
        <f>VLOOKUP($B417,VENTURE_Accounts!B:K,5,FALSE)</f>
        <v>#N/A</v>
      </c>
      <c r="I417" s="53">
        <f>VLOOKUP(B417,CLA_Berekeningen!B$6:X$191,5,FALSE)</f>
        <v>0</v>
      </c>
      <c r="J417" s="51">
        <f>VLOOKUP(B417,CLA_Berekeningen!B$6:X$191,20,FALSE)</f>
        <v>0</v>
      </c>
      <c r="K417" s="53">
        <f t="shared" si="18"/>
        <v>0</v>
      </c>
      <c r="L417" s="28" t="str">
        <f>VLOOKUP(B417,CLA_Berekeningen!B:X,23,0)</f>
        <v>0</v>
      </c>
      <c r="M417" s="4"/>
      <c r="N417" s="55" t="e">
        <f t="shared" si="19"/>
        <v>#N/A</v>
      </c>
      <c r="O417" s="55" t="e">
        <f t="shared" si="20"/>
        <v>#N/A</v>
      </c>
      <c r="P417" s="4" t="e">
        <f>_xlfn.CONCAT("Beste ",C417,". Je hebt een CLA balans van ",G417," CLA eyecons en een",CLA_Gegevens!$C$3," eyeventure balans van ",H417," eyecons. Je hebt €",J417," rente verdiend op een CLA investering van €",I417,". Dat brengt de totaalwaarde naar €",K417," te converteren. Dit is berekend als ",L417," ",CLA_Gegevens!$C$3," eyeventure eyecons te transfereren bij een waardering van €",CLA_Gegevens!$C$29,". Je nieuwe balans is daarmee ",N417, " ",CLA_Gegevens!$C$3," eyeventure eyecons")</f>
        <v>#N/A</v>
      </c>
    </row>
    <row r="418" spans="2:16" x14ac:dyDescent="0.55000000000000004">
      <c r="B418" s="4">
        <f>CLA_Accounts!$B416</f>
        <v>0</v>
      </c>
      <c r="C418" s="4" t="e">
        <f>VLOOKUP($B418,VENTURE_Accounts!B:K,9,FALSE)</f>
        <v>#N/A</v>
      </c>
      <c r="D418" s="4" t="e">
        <f>VLOOKUP(B418,CLA_Accounts!B:E,4,0)</f>
        <v>#N/A</v>
      </c>
      <c r="E418" s="4" t="e">
        <f>VLOOKUP($B418,VENTURE_Accounts!B:E,4,FALSE)</f>
        <v>#N/A</v>
      </c>
      <c r="F418" s="4" t="e">
        <f>VLOOKUP($B418,VENTURE_Accounts!B:E,2,FALSE)</f>
        <v>#N/A</v>
      </c>
      <c r="G418" s="4" t="e">
        <f>VLOOKUP(B418,CLA_Accounts!B:K,5,0)</f>
        <v>#N/A</v>
      </c>
      <c r="H418" s="28" t="e">
        <f>VLOOKUP($B418,VENTURE_Accounts!B:K,5,FALSE)</f>
        <v>#N/A</v>
      </c>
      <c r="I418" s="53">
        <f>VLOOKUP(B418,CLA_Berekeningen!B$6:X$191,5,FALSE)</f>
        <v>0</v>
      </c>
      <c r="J418" s="51">
        <f>VLOOKUP(B418,CLA_Berekeningen!B$6:X$191,20,FALSE)</f>
        <v>0</v>
      </c>
      <c r="K418" s="53">
        <f t="shared" si="18"/>
        <v>0</v>
      </c>
      <c r="L418" s="28" t="str">
        <f>VLOOKUP(B418,CLA_Berekeningen!B:X,23,0)</f>
        <v>0</v>
      </c>
      <c r="M418" s="4"/>
      <c r="N418" s="55" t="e">
        <f t="shared" si="19"/>
        <v>#N/A</v>
      </c>
      <c r="O418" s="55" t="e">
        <f t="shared" si="20"/>
        <v>#N/A</v>
      </c>
      <c r="P418" s="4" t="e">
        <f>_xlfn.CONCAT("Beste ",C418,". Je hebt een CLA balans van ",G418," CLA eyecons en een",CLA_Gegevens!$C$3," eyeventure balans van ",H418," eyecons. Je hebt €",J418," rente verdiend op een CLA investering van €",I418,". Dat brengt de totaalwaarde naar €",K418," te converteren. Dit is berekend als ",L418," ",CLA_Gegevens!$C$3," eyeventure eyecons te transfereren bij een waardering van €",CLA_Gegevens!$C$29,". Je nieuwe balans is daarmee ",N418, " ",CLA_Gegevens!$C$3," eyeventure eyecons")</f>
        <v>#N/A</v>
      </c>
    </row>
    <row r="419" spans="2:16" x14ac:dyDescent="0.55000000000000004">
      <c r="B419" s="4">
        <f>CLA_Accounts!$B417</f>
        <v>0</v>
      </c>
      <c r="C419" s="4" t="e">
        <f>VLOOKUP($B419,VENTURE_Accounts!B:K,9,FALSE)</f>
        <v>#N/A</v>
      </c>
      <c r="D419" s="4" t="e">
        <f>VLOOKUP(B419,CLA_Accounts!B:E,4,0)</f>
        <v>#N/A</v>
      </c>
      <c r="E419" s="4" t="e">
        <f>VLOOKUP($B419,VENTURE_Accounts!B:E,4,FALSE)</f>
        <v>#N/A</v>
      </c>
      <c r="F419" s="4" t="e">
        <f>VLOOKUP($B419,VENTURE_Accounts!B:E,2,FALSE)</f>
        <v>#N/A</v>
      </c>
      <c r="G419" s="4" t="e">
        <f>VLOOKUP(B419,CLA_Accounts!B:K,5,0)</f>
        <v>#N/A</v>
      </c>
      <c r="H419" s="28" t="e">
        <f>VLOOKUP($B419,VENTURE_Accounts!B:K,5,FALSE)</f>
        <v>#N/A</v>
      </c>
      <c r="I419" s="53">
        <f>VLOOKUP(B419,CLA_Berekeningen!B$6:X$191,5,FALSE)</f>
        <v>0</v>
      </c>
      <c r="J419" s="51">
        <f>VLOOKUP(B419,CLA_Berekeningen!B$6:X$191,20,FALSE)</f>
        <v>0</v>
      </c>
      <c r="K419" s="53">
        <f t="shared" si="18"/>
        <v>0</v>
      </c>
      <c r="L419" s="28" t="str">
        <f>VLOOKUP(B419,CLA_Berekeningen!B:X,23,0)</f>
        <v>0</v>
      </c>
      <c r="M419" s="4"/>
      <c r="N419" s="55" t="e">
        <f t="shared" si="19"/>
        <v>#N/A</v>
      </c>
      <c r="O419" s="55" t="e">
        <f t="shared" si="20"/>
        <v>#N/A</v>
      </c>
      <c r="P419" s="4" t="e">
        <f>_xlfn.CONCAT("Beste ",C419,". Je hebt een CLA balans van ",G419," CLA eyecons en een",CLA_Gegevens!$C$3," eyeventure balans van ",H419," eyecons. Je hebt €",J419," rente verdiend op een CLA investering van €",I419,". Dat brengt de totaalwaarde naar €",K419," te converteren. Dit is berekend als ",L419," ",CLA_Gegevens!$C$3," eyeventure eyecons te transfereren bij een waardering van €",CLA_Gegevens!$C$29,". Je nieuwe balans is daarmee ",N419, " ",CLA_Gegevens!$C$3," eyeventure eyecons")</f>
        <v>#N/A</v>
      </c>
    </row>
    <row r="420" spans="2:16" x14ac:dyDescent="0.55000000000000004">
      <c r="B420" s="4">
        <f>CLA_Accounts!$B418</f>
        <v>0</v>
      </c>
      <c r="C420" s="4" t="e">
        <f>VLOOKUP($B420,VENTURE_Accounts!B:K,9,FALSE)</f>
        <v>#N/A</v>
      </c>
      <c r="D420" s="4" t="e">
        <f>VLOOKUP(B420,CLA_Accounts!B:E,4,0)</f>
        <v>#N/A</v>
      </c>
      <c r="E420" s="4" t="e">
        <f>VLOOKUP($B420,VENTURE_Accounts!B:E,4,FALSE)</f>
        <v>#N/A</v>
      </c>
      <c r="F420" s="4" t="e">
        <f>VLOOKUP($B420,VENTURE_Accounts!B:E,2,FALSE)</f>
        <v>#N/A</v>
      </c>
      <c r="G420" s="4" t="e">
        <f>VLOOKUP(B420,CLA_Accounts!B:K,5,0)</f>
        <v>#N/A</v>
      </c>
      <c r="H420" s="28" t="e">
        <f>VLOOKUP($B420,VENTURE_Accounts!B:K,5,FALSE)</f>
        <v>#N/A</v>
      </c>
      <c r="I420" s="53">
        <f>VLOOKUP(B420,CLA_Berekeningen!B$6:X$191,5,FALSE)</f>
        <v>0</v>
      </c>
      <c r="J420" s="51">
        <f>VLOOKUP(B420,CLA_Berekeningen!B$6:X$191,20,FALSE)</f>
        <v>0</v>
      </c>
      <c r="K420" s="53">
        <f t="shared" si="18"/>
        <v>0</v>
      </c>
      <c r="L420" s="28" t="str">
        <f>VLOOKUP(B420,CLA_Berekeningen!B:X,23,0)</f>
        <v>0</v>
      </c>
      <c r="M420" s="4"/>
      <c r="N420" s="55" t="e">
        <f t="shared" si="19"/>
        <v>#N/A</v>
      </c>
      <c r="O420" s="55" t="e">
        <f t="shared" si="20"/>
        <v>#N/A</v>
      </c>
      <c r="P420" s="4" t="e">
        <f>_xlfn.CONCAT("Beste ",C420,". Je hebt een CLA balans van ",G420," CLA eyecons en een",CLA_Gegevens!$C$3," eyeventure balans van ",H420," eyecons. Je hebt €",J420," rente verdiend op een CLA investering van €",I420,". Dat brengt de totaalwaarde naar €",K420," te converteren. Dit is berekend als ",L420," ",CLA_Gegevens!$C$3," eyeventure eyecons te transfereren bij een waardering van €",CLA_Gegevens!$C$29,". Je nieuwe balans is daarmee ",N420, " ",CLA_Gegevens!$C$3," eyeventure eyecons")</f>
        <v>#N/A</v>
      </c>
    </row>
    <row r="421" spans="2:16" x14ac:dyDescent="0.55000000000000004">
      <c r="B421" s="4">
        <f>CLA_Accounts!$B419</f>
        <v>0</v>
      </c>
      <c r="C421" s="4" t="e">
        <f>VLOOKUP($B421,VENTURE_Accounts!B:K,9,FALSE)</f>
        <v>#N/A</v>
      </c>
      <c r="D421" s="4" t="e">
        <f>VLOOKUP(B421,CLA_Accounts!B:E,4,0)</f>
        <v>#N/A</v>
      </c>
      <c r="E421" s="4" t="e">
        <f>VLOOKUP($B421,VENTURE_Accounts!B:E,4,FALSE)</f>
        <v>#N/A</v>
      </c>
      <c r="F421" s="4" t="e">
        <f>VLOOKUP($B421,VENTURE_Accounts!B:E,2,FALSE)</f>
        <v>#N/A</v>
      </c>
      <c r="G421" s="4" t="e">
        <f>VLOOKUP(B421,CLA_Accounts!B:K,5,0)</f>
        <v>#N/A</v>
      </c>
      <c r="H421" s="28" t="e">
        <f>VLOOKUP($B421,VENTURE_Accounts!B:K,5,FALSE)</f>
        <v>#N/A</v>
      </c>
      <c r="I421" s="53">
        <f>VLOOKUP(B421,CLA_Berekeningen!B$6:X$191,5,FALSE)</f>
        <v>0</v>
      </c>
      <c r="J421" s="51">
        <f>VLOOKUP(B421,CLA_Berekeningen!B$6:X$191,20,FALSE)</f>
        <v>0</v>
      </c>
      <c r="K421" s="53">
        <f t="shared" si="18"/>
        <v>0</v>
      </c>
      <c r="L421" s="28" t="str">
        <f>VLOOKUP(B421,CLA_Berekeningen!B:X,23,0)</f>
        <v>0</v>
      </c>
      <c r="M421" s="4"/>
      <c r="N421" s="55" t="e">
        <f t="shared" si="19"/>
        <v>#N/A</v>
      </c>
      <c r="O421" s="55" t="e">
        <f t="shared" si="20"/>
        <v>#N/A</v>
      </c>
      <c r="P421" s="4" t="e">
        <f>_xlfn.CONCAT("Beste ",C421,". Je hebt een CLA balans van ",G421," CLA eyecons en een",CLA_Gegevens!$C$3," eyeventure balans van ",H421," eyecons. Je hebt €",J421," rente verdiend op een CLA investering van €",I421,". Dat brengt de totaalwaarde naar €",K421," te converteren. Dit is berekend als ",L421," ",CLA_Gegevens!$C$3," eyeventure eyecons te transfereren bij een waardering van €",CLA_Gegevens!$C$29,". Je nieuwe balans is daarmee ",N421, " ",CLA_Gegevens!$C$3," eyeventure eyecons")</f>
        <v>#N/A</v>
      </c>
    </row>
    <row r="422" spans="2:16" x14ac:dyDescent="0.55000000000000004">
      <c r="B422" s="4">
        <f>CLA_Accounts!$B420</f>
        <v>0</v>
      </c>
      <c r="C422" s="4" t="e">
        <f>VLOOKUP($B422,VENTURE_Accounts!B:K,9,FALSE)</f>
        <v>#N/A</v>
      </c>
      <c r="D422" s="4" t="e">
        <f>VLOOKUP(B422,CLA_Accounts!B:E,4,0)</f>
        <v>#N/A</v>
      </c>
      <c r="E422" s="4" t="e">
        <f>VLOOKUP($B422,VENTURE_Accounts!B:E,4,FALSE)</f>
        <v>#N/A</v>
      </c>
      <c r="F422" s="4" t="e">
        <f>VLOOKUP($B422,VENTURE_Accounts!B:E,2,FALSE)</f>
        <v>#N/A</v>
      </c>
      <c r="G422" s="4" t="e">
        <f>VLOOKUP(B422,CLA_Accounts!B:K,5,0)</f>
        <v>#N/A</v>
      </c>
      <c r="H422" s="28" t="e">
        <f>VLOOKUP($B422,VENTURE_Accounts!B:K,5,FALSE)</f>
        <v>#N/A</v>
      </c>
      <c r="I422" s="53">
        <f>VLOOKUP(B422,CLA_Berekeningen!B$6:X$191,5,FALSE)</f>
        <v>0</v>
      </c>
      <c r="J422" s="51">
        <f>VLOOKUP(B422,CLA_Berekeningen!B$6:X$191,20,FALSE)</f>
        <v>0</v>
      </c>
      <c r="K422" s="53">
        <f t="shared" si="18"/>
        <v>0</v>
      </c>
      <c r="L422" s="28" t="str">
        <f>VLOOKUP(B422,CLA_Berekeningen!B:X,23,0)</f>
        <v>0</v>
      </c>
      <c r="M422" s="4"/>
      <c r="N422" s="55" t="e">
        <f t="shared" si="19"/>
        <v>#N/A</v>
      </c>
      <c r="O422" s="55" t="e">
        <f t="shared" si="20"/>
        <v>#N/A</v>
      </c>
      <c r="P422" s="4" t="e">
        <f>_xlfn.CONCAT("Beste ",C422,". Je hebt een CLA balans van ",G422," CLA eyecons en een",CLA_Gegevens!$C$3," eyeventure balans van ",H422," eyecons. Je hebt €",J422," rente verdiend op een CLA investering van €",I422,". Dat brengt de totaalwaarde naar €",K422," te converteren. Dit is berekend als ",L422," ",CLA_Gegevens!$C$3," eyeventure eyecons te transfereren bij een waardering van €",CLA_Gegevens!$C$29,". Je nieuwe balans is daarmee ",N422, " ",CLA_Gegevens!$C$3," eyeventure eyecons")</f>
        <v>#N/A</v>
      </c>
    </row>
    <row r="423" spans="2:16" x14ac:dyDescent="0.55000000000000004">
      <c r="B423" s="4">
        <f>CLA_Accounts!$B421</f>
        <v>0</v>
      </c>
      <c r="C423" s="4" t="e">
        <f>VLOOKUP($B423,VENTURE_Accounts!B:K,9,FALSE)</f>
        <v>#N/A</v>
      </c>
      <c r="D423" s="4" t="e">
        <f>VLOOKUP(B423,CLA_Accounts!B:E,4,0)</f>
        <v>#N/A</v>
      </c>
      <c r="E423" s="4" t="e">
        <f>VLOOKUP($B423,VENTURE_Accounts!B:E,4,FALSE)</f>
        <v>#N/A</v>
      </c>
      <c r="F423" s="4" t="e">
        <f>VLOOKUP($B423,VENTURE_Accounts!B:E,2,FALSE)</f>
        <v>#N/A</v>
      </c>
      <c r="G423" s="4" t="e">
        <f>VLOOKUP(B423,CLA_Accounts!B:K,5,0)</f>
        <v>#N/A</v>
      </c>
      <c r="H423" s="28" t="e">
        <f>VLOOKUP($B423,VENTURE_Accounts!B:K,5,FALSE)</f>
        <v>#N/A</v>
      </c>
      <c r="I423" s="53">
        <f>VLOOKUP(B423,CLA_Berekeningen!B$6:X$191,5,FALSE)</f>
        <v>0</v>
      </c>
      <c r="J423" s="51">
        <f>VLOOKUP(B423,CLA_Berekeningen!B$6:X$191,20,FALSE)</f>
        <v>0</v>
      </c>
      <c r="K423" s="53">
        <f t="shared" si="18"/>
        <v>0</v>
      </c>
      <c r="L423" s="28" t="str">
        <f>VLOOKUP(B423,CLA_Berekeningen!B:X,23,0)</f>
        <v>0</v>
      </c>
      <c r="M423" s="4"/>
      <c r="N423" s="55" t="e">
        <f t="shared" si="19"/>
        <v>#N/A</v>
      </c>
      <c r="O423" s="55" t="e">
        <f t="shared" si="20"/>
        <v>#N/A</v>
      </c>
      <c r="P423" s="4" t="e">
        <f>_xlfn.CONCAT("Beste ",C423,". Je hebt een CLA balans van ",G423," CLA eyecons en een",CLA_Gegevens!$C$3," eyeventure balans van ",H423," eyecons. Je hebt €",J423," rente verdiend op een CLA investering van €",I423,". Dat brengt de totaalwaarde naar €",K423," te converteren. Dit is berekend als ",L423," ",CLA_Gegevens!$C$3," eyeventure eyecons te transfereren bij een waardering van €",CLA_Gegevens!$C$29,". Je nieuwe balans is daarmee ",N423, " ",CLA_Gegevens!$C$3," eyeventure eyecons")</f>
        <v>#N/A</v>
      </c>
    </row>
    <row r="424" spans="2:16" x14ac:dyDescent="0.55000000000000004">
      <c r="B424" s="4">
        <f>CLA_Accounts!$B422</f>
        <v>0</v>
      </c>
      <c r="C424" s="4" t="e">
        <f>VLOOKUP($B424,VENTURE_Accounts!B:K,9,FALSE)</f>
        <v>#N/A</v>
      </c>
      <c r="D424" s="4" t="e">
        <f>VLOOKUP(B424,CLA_Accounts!B:E,4,0)</f>
        <v>#N/A</v>
      </c>
      <c r="E424" s="4" t="e">
        <f>VLOOKUP($B424,VENTURE_Accounts!B:E,4,FALSE)</f>
        <v>#N/A</v>
      </c>
      <c r="F424" s="4" t="e">
        <f>VLOOKUP($B424,VENTURE_Accounts!B:E,2,FALSE)</f>
        <v>#N/A</v>
      </c>
      <c r="G424" s="4" t="e">
        <f>VLOOKUP(B424,CLA_Accounts!B:K,5,0)</f>
        <v>#N/A</v>
      </c>
      <c r="H424" s="28" t="e">
        <f>VLOOKUP($B424,VENTURE_Accounts!B:K,5,FALSE)</f>
        <v>#N/A</v>
      </c>
      <c r="I424" s="53">
        <f>VLOOKUP(B424,CLA_Berekeningen!B$6:X$191,5,FALSE)</f>
        <v>0</v>
      </c>
      <c r="J424" s="51">
        <f>VLOOKUP(B424,CLA_Berekeningen!B$6:X$191,20,FALSE)</f>
        <v>0</v>
      </c>
      <c r="K424" s="53">
        <f t="shared" si="18"/>
        <v>0</v>
      </c>
      <c r="L424" s="28" t="str">
        <f>VLOOKUP(B424,CLA_Berekeningen!B:X,23,0)</f>
        <v>0</v>
      </c>
      <c r="M424" s="4"/>
      <c r="N424" s="55" t="e">
        <f t="shared" si="19"/>
        <v>#N/A</v>
      </c>
      <c r="O424" s="55" t="e">
        <f t="shared" si="20"/>
        <v>#N/A</v>
      </c>
      <c r="P424" s="4" t="e">
        <f>_xlfn.CONCAT("Beste ",C424,". Je hebt een CLA balans van ",G424," CLA eyecons en een",CLA_Gegevens!$C$3," eyeventure balans van ",H424," eyecons. Je hebt €",J424," rente verdiend op een CLA investering van €",I424,". Dat brengt de totaalwaarde naar €",K424," te converteren. Dit is berekend als ",L424," ",CLA_Gegevens!$C$3," eyeventure eyecons te transfereren bij een waardering van €",CLA_Gegevens!$C$29,". Je nieuwe balans is daarmee ",N424, " ",CLA_Gegevens!$C$3," eyeventure eyecons")</f>
        <v>#N/A</v>
      </c>
    </row>
    <row r="425" spans="2:16" x14ac:dyDescent="0.55000000000000004">
      <c r="B425" s="4">
        <f>CLA_Accounts!$B423</f>
        <v>0</v>
      </c>
      <c r="C425" s="4" t="e">
        <f>VLOOKUP($B425,VENTURE_Accounts!B:K,9,FALSE)</f>
        <v>#N/A</v>
      </c>
      <c r="D425" s="4" t="e">
        <f>VLOOKUP(B425,CLA_Accounts!B:E,4,0)</f>
        <v>#N/A</v>
      </c>
      <c r="E425" s="4" t="e">
        <f>VLOOKUP($B425,VENTURE_Accounts!B:E,4,FALSE)</f>
        <v>#N/A</v>
      </c>
      <c r="F425" s="4" t="e">
        <f>VLOOKUP($B425,VENTURE_Accounts!B:E,2,FALSE)</f>
        <v>#N/A</v>
      </c>
      <c r="G425" s="4" t="e">
        <f>VLOOKUP(B425,CLA_Accounts!B:K,5,0)</f>
        <v>#N/A</v>
      </c>
      <c r="H425" s="28" t="e">
        <f>VLOOKUP($B425,VENTURE_Accounts!B:K,5,FALSE)</f>
        <v>#N/A</v>
      </c>
      <c r="I425" s="53">
        <f>VLOOKUP(B425,CLA_Berekeningen!B$6:X$191,5,FALSE)</f>
        <v>0</v>
      </c>
      <c r="J425" s="51">
        <f>VLOOKUP(B425,CLA_Berekeningen!B$6:X$191,20,FALSE)</f>
        <v>0</v>
      </c>
      <c r="K425" s="53">
        <f t="shared" si="18"/>
        <v>0</v>
      </c>
      <c r="L425" s="28" t="str">
        <f>VLOOKUP(B425,CLA_Berekeningen!B:X,23,0)</f>
        <v>0</v>
      </c>
      <c r="M425" s="4"/>
      <c r="N425" s="55" t="e">
        <f t="shared" si="19"/>
        <v>#N/A</v>
      </c>
      <c r="O425" s="55" t="e">
        <f t="shared" si="20"/>
        <v>#N/A</v>
      </c>
      <c r="P425" s="4" t="e">
        <f>_xlfn.CONCAT("Beste ",C425,". Je hebt een CLA balans van ",G425," CLA eyecons en een",CLA_Gegevens!$C$3," eyeventure balans van ",H425," eyecons. Je hebt €",J425," rente verdiend op een CLA investering van €",I425,". Dat brengt de totaalwaarde naar €",K425," te converteren. Dit is berekend als ",L425," ",CLA_Gegevens!$C$3," eyeventure eyecons te transfereren bij een waardering van €",CLA_Gegevens!$C$29,". Je nieuwe balans is daarmee ",N425, " ",CLA_Gegevens!$C$3," eyeventure eyecons")</f>
        <v>#N/A</v>
      </c>
    </row>
    <row r="426" spans="2:16" x14ac:dyDescent="0.55000000000000004">
      <c r="B426" s="4">
        <f>CLA_Accounts!$B424</f>
        <v>0</v>
      </c>
      <c r="C426" s="4" t="e">
        <f>VLOOKUP($B426,VENTURE_Accounts!B:K,9,FALSE)</f>
        <v>#N/A</v>
      </c>
      <c r="D426" s="4" t="e">
        <f>VLOOKUP(B426,CLA_Accounts!B:E,4,0)</f>
        <v>#N/A</v>
      </c>
      <c r="E426" s="4" t="e">
        <f>VLOOKUP($B426,VENTURE_Accounts!B:E,4,FALSE)</f>
        <v>#N/A</v>
      </c>
      <c r="F426" s="4" t="e">
        <f>VLOOKUP($B426,VENTURE_Accounts!B:E,2,FALSE)</f>
        <v>#N/A</v>
      </c>
      <c r="G426" s="4" t="e">
        <f>VLOOKUP(B426,CLA_Accounts!B:K,5,0)</f>
        <v>#N/A</v>
      </c>
      <c r="H426" s="28" t="e">
        <f>VLOOKUP($B426,VENTURE_Accounts!B:K,5,FALSE)</f>
        <v>#N/A</v>
      </c>
      <c r="I426" s="53">
        <f>VLOOKUP(B426,CLA_Berekeningen!B$6:X$191,5,FALSE)</f>
        <v>0</v>
      </c>
      <c r="J426" s="51">
        <f>VLOOKUP(B426,CLA_Berekeningen!B$6:X$191,20,FALSE)</f>
        <v>0</v>
      </c>
      <c r="K426" s="53">
        <f t="shared" si="18"/>
        <v>0</v>
      </c>
      <c r="L426" s="28" t="str">
        <f>VLOOKUP(B426,CLA_Berekeningen!B:X,23,0)</f>
        <v>0</v>
      </c>
      <c r="M426" s="4"/>
      <c r="N426" s="55" t="e">
        <f t="shared" si="19"/>
        <v>#N/A</v>
      </c>
      <c r="O426" s="55" t="e">
        <f t="shared" si="20"/>
        <v>#N/A</v>
      </c>
      <c r="P426" s="4" t="e">
        <f>_xlfn.CONCAT("Beste ",C426,". Je hebt een CLA balans van ",G426," CLA eyecons en een",CLA_Gegevens!$C$3," eyeventure balans van ",H426," eyecons. Je hebt €",J426," rente verdiend op een CLA investering van €",I426,". Dat brengt de totaalwaarde naar €",K426," te converteren. Dit is berekend als ",L426," ",CLA_Gegevens!$C$3," eyeventure eyecons te transfereren bij een waardering van €",CLA_Gegevens!$C$29,". Je nieuwe balans is daarmee ",N426, " ",CLA_Gegevens!$C$3," eyeventure eyecons")</f>
        <v>#N/A</v>
      </c>
    </row>
    <row r="427" spans="2:16" x14ac:dyDescent="0.55000000000000004">
      <c r="B427" s="4">
        <f>CLA_Accounts!$B425</f>
        <v>0</v>
      </c>
      <c r="C427" s="4" t="e">
        <f>VLOOKUP($B427,VENTURE_Accounts!B:K,9,FALSE)</f>
        <v>#N/A</v>
      </c>
      <c r="D427" s="4" t="e">
        <f>VLOOKUP(B427,CLA_Accounts!B:E,4,0)</f>
        <v>#N/A</v>
      </c>
      <c r="E427" s="4" t="e">
        <f>VLOOKUP($B427,VENTURE_Accounts!B:E,4,FALSE)</f>
        <v>#N/A</v>
      </c>
      <c r="F427" s="4" t="e">
        <f>VLOOKUP($B427,VENTURE_Accounts!B:E,2,FALSE)</f>
        <v>#N/A</v>
      </c>
      <c r="G427" s="4" t="e">
        <f>VLOOKUP(B427,CLA_Accounts!B:K,5,0)</f>
        <v>#N/A</v>
      </c>
      <c r="H427" s="28" t="e">
        <f>VLOOKUP($B427,VENTURE_Accounts!B:K,5,FALSE)</f>
        <v>#N/A</v>
      </c>
      <c r="I427" s="53">
        <f>VLOOKUP(B427,CLA_Berekeningen!B$6:X$191,5,FALSE)</f>
        <v>0</v>
      </c>
      <c r="J427" s="51">
        <f>VLOOKUP(B427,CLA_Berekeningen!B$6:X$191,20,FALSE)</f>
        <v>0</v>
      </c>
      <c r="K427" s="53">
        <f t="shared" si="18"/>
        <v>0</v>
      </c>
      <c r="L427" s="28" t="str">
        <f>VLOOKUP(B427,CLA_Berekeningen!B:X,23,0)</f>
        <v>0</v>
      </c>
      <c r="M427" s="4"/>
      <c r="N427" s="55" t="e">
        <f t="shared" si="19"/>
        <v>#N/A</v>
      </c>
      <c r="O427" s="55" t="e">
        <f t="shared" si="20"/>
        <v>#N/A</v>
      </c>
      <c r="P427" s="4" t="e">
        <f>_xlfn.CONCAT("Beste ",C427,". Je hebt een CLA balans van ",G427," CLA eyecons en een",CLA_Gegevens!$C$3," eyeventure balans van ",H427," eyecons. Je hebt €",J427," rente verdiend op een CLA investering van €",I427,". Dat brengt de totaalwaarde naar €",K427," te converteren. Dit is berekend als ",L427," ",CLA_Gegevens!$C$3," eyeventure eyecons te transfereren bij een waardering van €",CLA_Gegevens!$C$29,". Je nieuwe balans is daarmee ",N427, " ",CLA_Gegevens!$C$3," eyeventure eyecons")</f>
        <v>#N/A</v>
      </c>
    </row>
    <row r="428" spans="2:16" x14ac:dyDescent="0.55000000000000004">
      <c r="B428" s="4">
        <f>CLA_Accounts!$B426</f>
        <v>0</v>
      </c>
      <c r="C428" s="4" t="e">
        <f>VLOOKUP($B428,VENTURE_Accounts!B:K,9,FALSE)</f>
        <v>#N/A</v>
      </c>
      <c r="D428" s="4" t="e">
        <f>VLOOKUP(B428,CLA_Accounts!B:E,4,0)</f>
        <v>#N/A</v>
      </c>
      <c r="E428" s="4" t="e">
        <f>VLOOKUP($B428,VENTURE_Accounts!B:E,4,FALSE)</f>
        <v>#N/A</v>
      </c>
      <c r="F428" s="4" t="e">
        <f>VLOOKUP($B428,VENTURE_Accounts!B:E,2,FALSE)</f>
        <v>#N/A</v>
      </c>
      <c r="G428" s="4" t="e">
        <f>VLOOKUP(B428,CLA_Accounts!B:K,5,0)</f>
        <v>#N/A</v>
      </c>
      <c r="H428" s="28" t="e">
        <f>VLOOKUP($B428,VENTURE_Accounts!B:K,5,FALSE)</f>
        <v>#N/A</v>
      </c>
      <c r="I428" s="53">
        <f>VLOOKUP(B428,CLA_Berekeningen!B$6:X$191,5,FALSE)</f>
        <v>0</v>
      </c>
      <c r="J428" s="51">
        <f>VLOOKUP(B428,CLA_Berekeningen!B$6:X$191,20,FALSE)</f>
        <v>0</v>
      </c>
      <c r="K428" s="53">
        <f t="shared" si="18"/>
        <v>0</v>
      </c>
      <c r="L428" s="28" t="str">
        <f>VLOOKUP(B428,CLA_Berekeningen!B:X,23,0)</f>
        <v>0</v>
      </c>
      <c r="M428" s="4"/>
      <c r="N428" s="55" t="e">
        <f t="shared" si="19"/>
        <v>#N/A</v>
      </c>
      <c r="O428" s="55" t="e">
        <f t="shared" si="20"/>
        <v>#N/A</v>
      </c>
      <c r="P428" s="4" t="e">
        <f>_xlfn.CONCAT("Beste ",C428,". Je hebt een CLA balans van ",G428," CLA eyecons en een",CLA_Gegevens!$C$3," eyeventure balans van ",H428," eyecons. Je hebt €",J428," rente verdiend op een CLA investering van €",I428,". Dat brengt de totaalwaarde naar €",K428," te converteren. Dit is berekend als ",L428," ",CLA_Gegevens!$C$3," eyeventure eyecons te transfereren bij een waardering van €",CLA_Gegevens!$C$29,". Je nieuwe balans is daarmee ",N428, " ",CLA_Gegevens!$C$3," eyeventure eyecons")</f>
        <v>#N/A</v>
      </c>
    </row>
    <row r="429" spans="2:16" x14ac:dyDescent="0.55000000000000004">
      <c r="B429" s="4">
        <f>CLA_Accounts!$B427</f>
        <v>0</v>
      </c>
      <c r="C429" s="4" t="e">
        <f>VLOOKUP($B429,VENTURE_Accounts!B:K,9,FALSE)</f>
        <v>#N/A</v>
      </c>
      <c r="D429" s="4" t="e">
        <f>VLOOKUP(B429,CLA_Accounts!B:E,4,0)</f>
        <v>#N/A</v>
      </c>
      <c r="E429" s="4" t="e">
        <f>VLOOKUP($B429,VENTURE_Accounts!B:E,4,FALSE)</f>
        <v>#N/A</v>
      </c>
      <c r="F429" s="4" t="e">
        <f>VLOOKUP($B429,VENTURE_Accounts!B:E,2,FALSE)</f>
        <v>#N/A</v>
      </c>
      <c r="G429" s="4" t="e">
        <f>VLOOKUP(B429,CLA_Accounts!B:K,5,0)</f>
        <v>#N/A</v>
      </c>
      <c r="H429" s="28" t="e">
        <f>VLOOKUP($B429,VENTURE_Accounts!B:K,5,FALSE)</f>
        <v>#N/A</v>
      </c>
      <c r="I429" s="53">
        <f>VLOOKUP(B429,CLA_Berekeningen!B$6:X$191,5,FALSE)</f>
        <v>0</v>
      </c>
      <c r="J429" s="51">
        <f>VLOOKUP(B429,CLA_Berekeningen!B$6:X$191,20,FALSE)</f>
        <v>0</v>
      </c>
      <c r="K429" s="53">
        <f t="shared" si="18"/>
        <v>0</v>
      </c>
      <c r="L429" s="28" t="str">
        <f>VLOOKUP(B429,CLA_Berekeningen!B:X,23,0)</f>
        <v>0</v>
      </c>
      <c r="M429" s="4"/>
      <c r="N429" s="55" t="e">
        <f t="shared" si="19"/>
        <v>#N/A</v>
      </c>
      <c r="O429" s="55" t="e">
        <f t="shared" si="20"/>
        <v>#N/A</v>
      </c>
      <c r="P429" s="4" t="e">
        <f>_xlfn.CONCAT("Beste ",C429,". Je hebt een CLA balans van ",G429," CLA eyecons en een",CLA_Gegevens!$C$3," eyeventure balans van ",H429," eyecons. Je hebt €",J429," rente verdiend op een CLA investering van €",I429,". Dat brengt de totaalwaarde naar €",K429," te converteren. Dit is berekend als ",L429," ",CLA_Gegevens!$C$3," eyeventure eyecons te transfereren bij een waardering van €",CLA_Gegevens!$C$29,". Je nieuwe balans is daarmee ",N429, " ",CLA_Gegevens!$C$3," eyeventure eyecons")</f>
        <v>#N/A</v>
      </c>
    </row>
    <row r="430" spans="2:16" x14ac:dyDescent="0.55000000000000004">
      <c r="B430" s="4">
        <f>CLA_Accounts!$B428</f>
        <v>0</v>
      </c>
      <c r="C430" s="4" t="e">
        <f>VLOOKUP($B430,VENTURE_Accounts!B:K,9,FALSE)</f>
        <v>#N/A</v>
      </c>
      <c r="D430" s="4" t="e">
        <f>VLOOKUP(B430,CLA_Accounts!B:E,4,0)</f>
        <v>#N/A</v>
      </c>
      <c r="E430" s="4" t="e">
        <f>VLOOKUP($B430,VENTURE_Accounts!B:E,4,FALSE)</f>
        <v>#N/A</v>
      </c>
      <c r="F430" s="4" t="e">
        <f>VLOOKUP($B430,VENTURE_Accounts!B:E,2,FALSE)</f>
        <v>#N/A</v>
      </c>
      <c r="G430" s="4" t="e">
        <f>VLOOKUP(B430,CLA_Accounts!B:K,5,0)</f>
        <v>#N/A</v>
      </c>
      <c r="H430" s="28" t="e">
        <f>VLOOKUP($B430,VENTURE_Accounts!B:K,5,FALSE)</f>
        <v>#N/A</v>
      </c>
      <c r="I430" s="53">
        <f>VLOOKUP(B430,CLA_Berekeningen!B$6:X$191,5,FALSE)</f>
        <v>0</v>
      </c>
      <c r="J430" s="51">
        <f>VLOOKUP(B430,CLA_Berekeningen!B$6:X$191,20,FALSE)</f>
        <v>0</v>
      </c>
      <c r="K430" s="53">
        <f t="shared" si="18"/>
        <v>0</v>
      </c>
      <c r="L430" s="28" t="str">
        <f>VLOOKUP(B430,CLA_Berekeningen!B:X,23,0)</f>
        <v>0</v>
      </c>
      <c r="M430" s="4"/>
      <c r="N430" s="55" t="e">
        <f t="shared" si="19"/>
        <v>#N/A</v>
      </c>
      <c r="O430" s="55" t="e">
        <f t="shared" si="20"/>
        <v>#N/A</v>
      </c>
      <c r="P430" s="4" t="e">
        <f>_xlfn.CONCAT("Beste ",C430,". Je hebt een CLA balans van ",G430," CLA eyecons en een",CLA_Gegevens!$C$3," eyeventure balans van ",H430," eyecons. Je hebt €",J430," rente verdiend op een CLA investering van €",I430,". Dat brengt de totaalwaarde naar €",K430," te converteren. Dit is berekend als ",L430," ",CLA_Gegevens!$C$3," eyeventure eyecons te transfereren bij een waardering van €",CLA_Gegevens!$C$29,". Je nieuwe balans is daarmee ",N430, " ",CLA_Gegevens!$C$3," eyeventure eyecons")</f>
        <v>#N/A</v>
      </c>
    </row>
    <row r="431" spans="2:16" x14ac:dyDescent="0.55000000000000004">
      <c r="B431" s="4">
        <f>CLA_Accounts!$B429</f>
        <v>0</v>
      </c>
      <c r="C431" s="4" t="e">
        <f>VLOOKUP($B431,VENTURE_Accounts!B:K,9,FALSE)</f>
        <v>#N/A</v>
      </c>
      <c r="D431" s="4" t="e">
        <f>VLOOKUP(B431,CLA_Accounts!B:E,4,0)</f>
        <v>#N/A</v>
      </c>
      <c r="E431" s="4" t="e">
        <f>VLOOKUP($B431,VENTURE_Accounts!B:E,4,FALSE)</f>
        <v>#N/A</v>
      </c>
      <c r="F431" s="4" t="e">
        <f>VLOOKUP($B431,VENTURE_Accounts!B:E,2,FALSE)</f>
        <v>#N/A</v>
      </c>
      <c r="G431" s="4" t="e">
        <f>VLOOKUP(B431,CLA_Accounts!B:K,5,0)</f>
        <v>#N/A</v>
      </c>
      <c r="H431" s="28" t="e">
        <f>VLOOKUP($B431,VENTURE_Accounts!B:K,5,FALSE)</f>
        <v>#N/A</v>
      </c>
      <c r="I431" s="53">
        <f>VLOOKUP(B431,CLA_Berekeningen!B$6:X$191,5,FALSE)</f>
        <v>0</v>
      </c>
      <c r="J431" s="51">
        <f>VLOOKUP(B431,CLA_Berekeningen!B$6:X$191,20,FALSE)</f>
        <v>0</v>
      </c>
      <c r="K431" s="53">
        <f t="shared" si="18"/>
        <v>0</v>
      </c>
      <c r="L431" s="28" t="str">
        <f>VLOOKUP(B431,CLA_Berekeningen!B:X,23,0)</f>
        <v>0</v>
      </c>
      <c r="M431" s="4"/>
      <c r="N431" s="55" t="e">
        <f t="shared" si="19"/>
        <v>#N/A</v>
      </c>
      <c r="O431" s="55" t="e">
        <f t="shared" si="20"/>
        <v>#N/A</v>
      </c>
      <c r="P431" s="4" t="e">
        <f>_xlfn.CONCAT("Beste ",C431,". Je hebt een CLA balans van ",G431," CLA eyecons en een",CLA_Gegevens!$C$3," eyeventure balans van ",H431," eyecons. Je hebt €",J431," rente verdiend op een CLA investering van €",I431,". Dat brengt de totaalwaarde naar €",K431," te converteren. Dit is berekend als ",L431," ",CLA_Gegevens!$C$3," eyeventure eyecons te transfereren bij een waardering van €",CLA_Gegevens!$C$29,". Je nieuwe balans is daarmee ",N431, " ",CLA_Gegevens!$C$3," eyeventure eyecons")</f>
        <v>#N/A</v>
      </c>
    </row>
    <row r="432" spans="2:16" x14ac:dyDescent="0.55000000000000004">
      <c r="B432" s="4">
        <f>CLA_Accounts!$B430</f>
        <v>0</v>
      </c>
      <c r="C432" s="4" t="e">
        <f>VLOOKUP($B432,VENTURE_Accounts!B:K,9,FALSE)</f>
        <v>#N/A</v>
      </c>
      <c r="D432" s="4" t="e">
        <f>VLOOKUP(B432,CLA_Accounts!B:E,4,0)</f>
        <v>#N/A</v>
      </c>
      <c r="E432" s="4" t="e">
        <f>VLOOKUP($B432,VENTURE_Accounts!B:E,4,FALSE)</f>
        <v>#N/A</v>
      </c>
      <c r="F432" s="4" t="e">
        <f>VLOOKUP($B432,VENTURE_Accounts!B:E,2,FALSE)</f>
        <v>#N/A</v>
      </c>
      <c r="G432" s="4" t="e">
        <f>VLOOKUP(B432,CLA_Accounts!B:K,5,0)</f>
        <v>#N/A</v>
      </c>
      <c r="H432" s="28" t="e">
        <f>VLOOKUP($B432,VENTURE_Accounts!B:K,5,FALSE)</f>
        <v>#N/A</v>
      </c>
      <c r="I432" s="53">
        <f>VLOOKUP(B432,CLA_Berekeningen!B$6:X$191,5,FALSE)</f>
        <v>0</v>
      </c>
      <c r="J432" s="51">
        <f>VLOOKUP(B432,CLA_Berekeningen!B$6:X$191,20,FALSE)</f>
        <v>0</v>
      </c>
      <c r="K432" s="53">
        <f t="shared" si="18"/>
        <v>0</v>
      </c>
      <c r="L432" s="28" t="str">
        <f>VLOOKUP(B432,CLA_Berekeningen!B:X,23,0)</f>
        <v>0</v>
      </c>
      <c r="M432" s="4"/>
      <c r="N432" s="55" t="e">
        <f t="shared" si="19"/>
        <v>#N/A</v>
      </c>
      <c r="O432" s="55" t="e">
        <f t="shared" si="20"/>
        <v>#N/A</v>
      </c>
      <c r="P432" s="4" t="e">
        <f>_xlfn.CONCAT("Beste ",C432,". Je hebt een CLA balans van ",G432," CLA eyecons en een",CLA_Gegevens!$C$3," eyeventure balans van ",H432," eyecons. Je hebt €",J432," rente verdiend op een CLA investering van €",I432,". Dat brengt de totaalwaarde naar €",K432," te converteren. Dit is berekend als ",L432," ",CLA_Gegevens!$C$3," eyeventure eyecons te transfereren bij een waardering van €",CLA_Gegevens!$C$29,". Je nieuwe balans is daarmee ",N432, " ",CLA_Gegevens!$C$3," eyeventure eyecons")</f>
        <v>#N/A</v>
      </c>
    </row>
    <row r="433" spans="2:16" x14ac:dyDescent="0.55000000000000004">
      <c r="B433" s="4">
        <f>CLA_Accounts!$B431</f>
        <v>0</v>
      </c>
      <c r="C433" s="4" t="e">
        <f>VLOOKUP($B433,VENTURE_Accounts!B:K,9,FALSE)</f>
        <v>#N/A</v>
      </c>
      <c r="D433" s="4" t="e">
        <f>VLOOKUP(B433,CLA_Accounts!B:E,4,0)</f>
        <v>#N/A</v>
      </c>
      <c r="E433" s="4" t="e">
        <f>VLOOKUP($B433,VENTURE_Accounts!B:E,4,FALSE)</f>
        <v>#N/A</v>
      </c>
      <c r="F433" s="4" t="e">
        <f>VLOOKUP($B433,VENTURE_Accounts!B:E,2,FALSE)</f>
        <v>#N/A</v>
      </c>
      <c r="G433" s="4" t="e">
        <f>VLOOKUP(B433,CLA_Accounts!B:K,5,0)</f>
        <v>#N/A</v>
      </c>
      <c r="H433" s="28" t="e">
        <f>VLOOKUP($B433,VENTURE_Accounts!B:K,5,FALSE)</f>
        <v>#N/A</v>
      </c>
      <c r="I433" s="53">
        <f>VLOOKUP(B433,CLA_Berekeningen!B$6:X$191,5,FALSE)</f>
        <v>0</v>
      </c>
      <c r="J433" s="51">
        <f>VLOOKUP(B433,CLA_Berekeningen!B$6:X$191,20,FALSE)</f>
        <v>0</v>
      </c>
      <c r="K433" s="53">
        <f t="shared" si="18"/>
        <v>0</v>
      </c>
      <c r="L433" s="28" t="str">
        <f>VLOOKUP(B433,CLA_Berekeningen!B:X,23,0)</f>
        <v>0</v>
      </c>
      <c r="M433" s="4"/>
      <c r="N433" s="55" t="e">
        <f t="shared" si="19"/>
        <v>#N/A</v>
      </c>
      <c r="O433" s="55" t="e">
        <f t="shared" si="20"/>
        <v>#N/A</v>
      </c>
      <c r="P433" s="4" t="e">
        <f>_xlfn.CONCAT("Beste ",C433,". Je hebt een CLA balans van ",G433," CLA eyecons en een",CLA_Gegevens!$C$3," eyeventure balans van ",H433," eyecons. Je hebt €",J433," rente verdiend op een CLA investering van €",I433,". Dat brengt de totaalwaarde naar €",K433," te converteren. Dit is berekend als ",L433," ",CLA_Gegevens!$C$3," eyeventure eyecons te transfereren bij een waardering van €",CLA_Gegevens!$C$29,". Je nieuwe balans is daarmee ",N433, " ",CLA_Gegevens!$C$3," eyeventure eyecons")</f>
        <v>#N/A</v>
      </c>
    </row>
    <row r="434" spans="2:16" x14ac:dyDescent="0.55000000000000004">
      <c r="B434" s="4">
        <f>CLA_Accounts!$B432</f>
        <v>0</v>
      </c>
      <c r="C434" s="4" t="e">
        <f>VLOOKUP($B434,VENTURE_Accounts!B:K,9,FALSE)</f>
        <v>#N/A</v>
      </c>
      <c r="D434" s="4" t="e">
        <f>VLOOKUP(B434,CLA_Accounts!B:E,4,0)</f>
        <v>#N/A</v>
      </c>
      <c r="E434" s="4" t="e">
        <f>VLOOKUP($B434,VENTURE_Accounts!B:E,4,FALSE)</f>
        <v>#N/A</v>
      </c>
      <c r="F434" s="4" t="e">
        <f>VLOOKUP($B434,VENTURE_Accounts!B:E,2,FALSE)</f>
        <v>#N/A</v>
      </c>
      <c r="G434" s="4" t="e">
        <f>VLOOKUP(B434,CLA_Accounts!B:K,5,0)</f>
        <v>#N/A</v>
      </c>
      <c r="H434" s="28" t="e">
        <f>VLOOKUP($B434,VENTURE_Accounts!B:K,5,FALSE)</f>
        <v>#N/A</v>
      </c>
      <c r="I434" s="53">
        <f>VLOOKUP(B434,CLA_Berekeningen!B$6:X$191,5,FALSE)</f>
        <v>0</v>
      </c>
      <c r="J434" s="51">
        <f>VLOOKUP(B434,CLA_Berekeningen!B$6:X$191,20,FALSE)</f>
        <v>0</v>
      </c>
      <c r="K434" s="53">
        <f t="shared" si="18"/>
        <v>0</v>
      </c>
      <c r="L434" s="28" t="str">
        <f>VLOOKUP(B434,CLA_Berekeningen!B:X,23,0)</f>
        <v>0</v>
      </c>
      <c r="M434" s="4"/>
      <c r="N434" s="55" t="e">
        <f t="shared" si="19"/>
        <v>#N/A</v>
      </c>
      <c r="O434" s="55" t="e">
        <f t="shared" si="20"/>
        <v>#N/A</v>
      </c>
      <c r="P434" s="4" t="e">
        <f>_xlfn.CONCAT("Beste ",C434,". Je hebt een CLA balans van ",G434," CLA eyecons en een",CLA_Gegevens!$C$3," eyeventure balans van ",H434," eyecons. Je hebt €",J434," rente verdiend op een CLA investering van €",I434,". Dat brengt de totaalwaarde naar €",K434," te converteren. Dit is berekend als ",L434," ",CLA_Gegevens!$C$3," eyeventure eyecons te transfereren bij een waardering van €",CLA_Gegevens!$C$29,". Je nieuwe balans is daarmee ",N434, " ",CLA_Gegevens!$C$3," eyeventure eyecons")</f>
        <v>#N/A</v>
      </c>
    </row>
    <row r="435" spans="2:16" x14ac:dyDescent="0.55000000000000004">
      <c r="B435" s="4">
        <f>CLA_Accounts!$B433</f>
        <v>0</v>
      </c>
      <c r="C435" s="4" t="e">
        <f>VLOOKUP($B435,VENTURE_Accounts!B:K,9,FALSE)</f>
        <v>#N/A</v>
      </c>
      <c r="D435" s="4" t="e">
        <f>VLOOKUP(B435,CLA_Accounts!B:E,4,0)</f>
        <v>#N/A</v>
      </c>
      <c r="E435" s="4" t="e">
        <f>VLOOKUP($B435,VENTURE_Accounts!B:E,4,FALSE)</f>
        <v>#N/A</v>
      </c>
      <c r="F435" s="4" t="e">
        <f>VLOOKUP($B435,VENTURE_Accounts!B:E,2,FALSE)</f>
        <v>#N/A</v>
      </c>
      <c r="G435" s="4" t="e">
        <f>VLOOKUP(B435,CLA_Accounts!B:K,5,0)</f>
        <v>#N/A</v>
      </c>
      <c r="H435" s="28" t="e">
        <f>VLOOKUP($B435,VENTURE_Accounts!B:K,5,FALSE)</f>
        <v>#N/A</v>
      </c>
      <c r="I435" s="53">
        <f>VLOOKUP(B435,CLA_Berekeningen!B$6:X$191,5,FALSE)</f>
        <v>0</v>
      </c>
      <c r="J435" s="51">
        <f>VLOOKUP(B435,CLA_Berekeningen!B$6:X$191,20,FALSE)</f>
        <v>0</v>
      </c>
      <c r="K435" s="53">
        <f t="shared" si="18"/>
        <v>0</v>
      </c>
      <c r="L435" s="28" t="str">
        <f>VLOOKUP(B435,CLA_Berekeningen!B:X,23,0)</f>
        <v>0</v>
      </c>
      <c r="M435" s="4"/>
      <c r="N435" s="55" t="e">
        <f t="shared" si="19"/>
        <v>#N/A</v>
      </c>
      <c r="O435" s="55" t="e">
        <f t="shared" si="20"/>
        <v>#N/A</v>
      </c>
      <c r="P435" s="4" t="e">
        <f>_xlfn.CONCAT("Beste ",C435,". Je hebt een CLA balans van ",G435," CLA eyecons en een",CLA_Gegevens!$C$3," eyeventure balans van ",H435," eyecons. Je hebt €",J435," rente verdiend op een CLA investering van €",I435,". Dat brengt de totaalwaarde naar €",K435," te converteren. Dit is berekend als ",L435," ",CLA_Gegevens!$C$3," eyeventure eyecons te transfereren bij een waardering van €",CLA_Gegevens!$C$29,". Je nieuwe balans is daarmee ",N435, " ",CLA_Gegevens!$C$3," eyeventure eyecons")</f>
        <v>#N/A</v>
      </c>
    </row>
    <row r="436" spans="2:16" x14ac:dyDescent="0.55000000000000004">
      <c r="B436" s="4">
        <f>CLA_Accounts!$B434</f>
        <v>0</v>
      </c>
      <c r="C436" s="4" t="e">
        <f>VLOOKUP($B436,VENTURE_Accounts!B:K,9,FALSE)</f>
        <v>#N/A</v>
      </c>
      <c r="D436" s="4" t="e">
        <f>VLOOKUP(B436,CLA_Accounts!B:E,4,0)</f>
        <v>#N/A</v>
      </c>
      <c r="E436" s="4" t="e">
        <f>VLOOKUP($B436,VENTURE_Accounts!B:E,4,FALSE)</f>
        <v>#N/A</v>
      </c>
      <c r="F436" s="4" t="e">
        <f>VLOOKUP($B436,VENTURE_Accounts!B:E,2,FALSE)</f>
        <v>#N/A</v>
      </c>
      <c r="G436" s="4" t="e">
        <f>VLOOKUP(B436,CLA_Accounts!B:K,5,0)</f>
        <v>#N/A</v>
      </c>
      <c r="H436" s="28" t="e">
        <f>VLOOKUP($B436,VENTURE_Accounts!B:K,5,FALSE)</f>
        <v>#N/A</v>
      </c>
      <c r="I436" s="53">
        <f>VLOOKUP(B436,CLA_Berekeningen!B$6:X$191,5,FALSE)</f>
        <v>0</v>
      </c>
      <c r="J436" s="51">
        <f>VLOOKUP(B436,CLA_Berekeningen!B$6:X$191,20,FALSE)</f>
        <v>0</v>
      </c>
      <c r="K436" s="53">
        <f t="shared" si="18"/>
        <v>0</v>
      </c>
      <c r="L436" s="28" t="str">
        <f>VLOOKUP(B436,CLA_Berekeningen!B:X,23,0)</f>
        <v>0</v>
      </c>
      <c r="M436" s="4"/>
      <c r="N436" s="55" t="e">
        <f t="shared" si="19"/>
        <v>#N/A</v>
      </c>
      <c r="O436" s="55" t="e">
        <f t="shared" si="20"/>
        <v>#N/A</v>
      </c>
      <c r="P436" s="4" t="e">
        <f>_xlfn.CONCAT("Beste ",C436,". Je hebt een CLA balans van ",G436," CLA eyecons en een",CLA_Gegevens!$C$3," eyeventure balans van ",H436," eyecons. Je hebt €",J436," rente verdiend op een CLA investering van €",I436,". Dat brengt de totaalwaarde naar €",K436," te converteren. Dit is berekend als ",L436," ",CLA_Gegevens!$C$3," eyeventure eyecons te transfereren bij een waardering van €",CLA_Gegevens!$C$29,". Je nieuwe balans is daarmee ",N436, " ",CLA_Gegevens!$C$3," eyeventure eyecons")</f>
        <v>#N/A</v>
      </c>
    </row>
    <row r="437" spans="2:16" x14ac:dyDescent="0.55000000000000004">
      <c r="B437" s="4">
        <f>CLA_Accounts!$B435</f>
        <v>0</v>
      </c>
      <c r="C437" s="4" t="e">
        <f>VLOOKUP($B437,VENTURE_Accounts!B:K,9,FALSE)</f>
        <v>#N/A</v>
      </c>
      <c r="D437" s="4" t="e">
        <f>VLOOKUP(B437,CLA_Accounts!B:E,4,0)</f>
        <v>#N/A</v>
      </c>
      <c r="E437" s="4" t="e">
        <f>VLOOKUP($B437,VENTURE_Accounts!B:E,4,FALSE)</f>
        <v>#N/A</v>
      </c>
      <c r="F437" s="4" t="e">
        <f>VLOOKUP($B437,VENTURE_Accounts!B:E,2,FALSE)</f>
        <v>#N/A</v>
      </c>
      <c r="G437" s="4" t="e">
        <f>VLOOKUP(B437,CLA_Accounts!B:K,5,0)</f>
        <v>#N/A</v>
      </c>
      <c r="H437" s="28" t="e">
        <f>VLOOKUP($B437,VENTURE_Accounts!B:K,5,FALSE)</f>
        <v>#N/A</v>
      </c>
      <c r="I437" s="53">
        <f>VLOOKUP(B437,CLA_Berekeningen!B$6:X$191,5,FALSE)</f>
        <v>0</v>
      </c>
      <c r="J437" s="51">
        <f>VLOOKUP(B437,CLA_Berekeningen!B$6:X$191,20,FALSE)</f>
        <v>0</v>
      </c>
      <c r="K437" s="53">
        <f t="shared" si="18"/>
        <v>0</v>
      </c>
      <c r="L437" s="28" t="str">
        <f>VLOOKUP(B437,CLA_Berekeningen!B:X,23,0)</f>
        <v>0</v>
      </c>
      <c r="M437" s="4"/>
      <c r="N437" s="55" t="e">
        <f t="shared" si="19"/>
        <v>#N/A</v>
      </c>
      <c r="O437" s="55" t="e">
        <f t="shared" si="20"/>
        <v>#N/A</v>
      </c>
      <c r="P437" s="4" t="e">
        <f>_xlfn.CONCAT("Beste ",C437,". Je hebt een CLA balans van ",G437," CLA eyecons en een",CLA_Gegevens!$C$3," eyeventure balans van ",H437," eyecons. Je hebt €",J437," rente verdiend op een CLA investering van €",I437,". Dat brengt de totaalwaarde naar €",K437," te converteren. Dit is berekend als ",L437," ",CLA_Gegevens!$C$3," eyeventure eyecons te transfereren bij een waardering van €",CLA_Gegevens!$C$29,". Je nieuwe balans is daarmee ",N437, " ",CLA_Gegevens!$C$3," eyeventure eyecons")</f>
        <v>#N/A</v>
      </c>
    </row>
    <row r="438" spans="2:16" x14ac:dyDescent="0.55000000000000004">
      <c r="B438" s="4">
        <f>CLA_Accounts!$B436</f>
        <v>0</v>
      </c>
      <c r="C438" s="4" t="e">
        <f>VLOOKUP($B438,VENTURE_Accounts!B:K,9,FALSE)</f>
        <v>#N/A</v>
      </c>
      <c r="D438" s="4" t="e">
        <f>VLOOKUP(B438,CLA_Accounts!B:E,4,0)</f>
        <v>#N/A</v>
      </c>
      <c r="E438" s="4" t="e">
        <f>VLOOKUP($B438,VENTURE_Accounts!B:E,4,FALSE)</f>
        <v>#N/A</v>
      </c>
      <c r="F438" s="4" t="e">
        <f>VLOOKUP($B438,VENTURE_Accounts!B:E,2,FALSE)</f>
        <v>#N/A</v>
      </c>
      <c r="G438" s="4" t="e">
        <f>VLOOKUP(B438,CLA_Accounts!B:K,5,0)</f>
        <v>#N/A</v>
      </c>
      <c r="H438" s="28" t="e">
        <f>VLOOKUP($B438,VENTURE_Accounts!B:K,5,FALSE)</f>
        <v>#N/A</v>
      </c>
      <c r="I438" s="53">
        <f>VLOOKUP(B438,CLA_Berekeningen!B$6:X$191,5,FALSE)</f>
        <v>0</v>
      </c>
      <c r="J438" s="51">
        <f>VLOOKUP(B438,CLA_Berekeningen!B$6:X$191,20,FALSE)</f>
        <v>0</v>
      </c>
      <c r="K438" s="53">
        <f t="shared" si="18"/>
        <v>0</v>
      </c>
      <c r="L438" s="28" t="str">
        <f>VLOOKUP(B438,CLA_Berekeningen!B:X,23,0)</f>
        <v>0</v>
      </c>
      <c r="M438" s="4"/>
      <c r="N438" s="55" t="e">
        <f t="shared" si="19"/>
        <v>#N/A</v>
      </c>
      <c r="O438" s="55" t="e">
        <f t="shared" si="20"/>
        <v>#N/A</v>
      </c>
      <c r="P438" s="4" t="e">
        <f>_xlfn.CONCAT("Beste ",C438,". Je hebt een CLA balans van ",G438," CLA eyecons en een",CLA_Gegevens!$C$3," eyeventure balans van ",H438," eyecons. Je hebt €",J438," rente verdiend op een CLA investering van €",I438,". Dat brengt de totaalwaarde naar €",K438," te converteren. Dit is berekend als ",L438," ",CLA_Gegevens!$C$3," eyeventure eyecons te transfereren bij een waardering van €",CLA_Gegevens!$C$29,". Je nieuwe balans is daarmee ",N438, " ",CLA_Gegevens!$C$3," eyeventure eyecons")</f>
        <v>#N/A</v>
      </c>
    </row>
    <row r="439" spans="2:16" x14ac:dyDescent="0.55000000000000004">
      <c r="B439" s="4">
        <f>CLA_Accounts!$B437</f>
        <v>0</v>
      </c>
      <c r="C439" s="4" t="e">
        <f>VLOOKUP($B439,VENTURE_Accounts!B:K,9,FALSE)</f>
        <v>#N/A</v>
      </c>
      <c r="D439" s="4" t="e">
        <f>VLOOKUP(B439,CLA_Accounts!B:E,4,0)</f>
        <v>#N/A</v>
      </c>
      <c r="E439" s="4" t="e">
        <f>VLOOKUP($B439,VENTURE_Accounts!B:E,4,FALSE)</f>
        <v>#N/A</v>
      </c>
      <c r="F439" s="4" t="e">
        <f>VLOOKUP($B439,VENTURE_Accounts!B:E,2,FALSE)</f>
        <v>#N/A</v>
      </c>
      <c r="G439" s="4" t="e">
        <f>VLOOKUP(B439,CLA_Accounts!B:K,5,0)</f>
        <v>#N/A</v>
      </c>
      <c r="H439" s="28" t="e">
        <f>VLOOKUP($B439,VENTURE_Accounts!B:K,5,FALSE)</f>
        <v>#N/A</v>
      </c>
      <c r="I439" s="53">
        <f>VLOOKUP(B439,CLA_Berekeningen!B$6:X$191,5,FALSE)</f>
        <v>0</v>
      </c>
      <c r="J439" s="51">
        <f>VLOOKUP(B439,CLA_Berekeningen!B$6:X$191,20,FALSE)</f>
        <v>0</v>
      </c>
      <c r="K439" s="53">
        <f t="shared" si="18"/>
        <v>0</v>
      </c>
      <c r="L439" s="28" t="str">
        <f>VLOOKUP(B439,CLA_Berekeningen!B:X,23,0)</f>
        <v>0</v>
      </c>
      <c r="M439" s="4"/>
      <c r="N439" s="55" t="e">
        <f t="shared" si="19"/>
        <v>#N/A</v>
      </c>
      <c r="O439" s="55" t="e">
        <f t="shared" si="20"/>
        <v>#N/A</v>
      </c>
      <c r="P439" s="4" t="e">
        <f>_xlfn.CONCAT("Beste ",C439,". Je hebt een CLA balans van ",G439," CLA eyecons en een",CLA_Gegevens!$C$3," eyeventure balans van ",H439," eyecons. Je hebt €",J439," rente verdiend op een CLA investering van €",I439,". Dat brengt de totaalwaarde naar €",K439," te converteren. Dit is berekend als ",L439," ",CLA_Gegevens!$C$3," eyeventure eyecons te transfereren bij een waardering van €",CLA_Gegevens!$C$29,". Je nieuwe balans is daarmee ",N439, " ",CLA_Gegevens!$C$3," eyeventure eyecons")</f>
        <v>#N/A</v>
      </c>
    </row>
    <row r="440" spans="2:16" x14ac:dyDescent="0.55000000000000004">
      <c r="B440" s="4">
        <f>CLA_Accounts!$B438</f>
        <v>0</v>
      </c>
      <c r="C440" s="4" t="e">
        <f>VLOOKUP($B440,VENTURE_Accounts!B:K,9,FALSE)</f>
        <v>#N/A</v>
      </c>
      <c r="D440" s="4" t="e">
        <f>VLOOKUP(B440,CLA_Accounts!B:E,4,0)</f>
        <v>#N/A</v>
      </c>
      <c r="E440" s="4" t="e">
        <f>VLOOKUP($B440,VENTURE_Accounts!B:E,4,FALSE)</f>
        <v>#N/A</v>
      </c>
      <c r="F440" s="4" t="e">
        <f>VLOOKUP($B440,VENTURE_Accounts!B:E,2,FALSE)</f>
        <v>#N/A</v>
      </c>
      <c r="G440" s="4" t="e">
        <f>VLOOKUP(B440,CLA_Accounts!B:K,5,0)</f>
        <v>#N/A</v>
      </c>
      <c r="H440" s="28" t="e">
        <f>VLOOKUP($B440,VENTURE_Accounts!B:K,5,FALSE)</f>
        <v>#N/A</v>
      </c>
      <c r="I440" s="53">
        <f>VLOOKUP(B440,CLA_Berekeningen!B$6:X$191,5,FALSE)</f>
        <v>0</v>
      </c>
      <c r="J440" s="51">
        <f>VLOOKUP(B440,CLA_Berekeningen!B$6:X$191,20,FALSE)</f>
        <v>0</v>
      </c>
      <c r="K440" s="53">
        <f t="shared" si="18"/>
        <v>0</v>
      </c>
      <c r="L440" s="28" t="str">
        <f>VLOOKUP(B440,CLA_Berekeningen!B:X,23,0)</f>
        <v>0</v>
      </c>
      <c r="M440" s="4"/>
      <c r="N440" s="55" t="e">
        <f t="shared" si="19"/>
        <v>#N/A</v>
      </c>
      <c r="O440" s="55" t="e">
        <f t="shared" si="20"/>
        <v>#N/A</v>
      </c>
      <c r="P440" s="4" t="e">
        <f>_xlfn.CONCAT("Beste ",C440,". Je hebt een CLA balans van ",G440," CLA eyecons en een",CLA_Gegevens!$C$3," eyeventure balans van ",H440," eyecons. Je hebt €",J440," rente verdiend op een CLA investering van €",I440,". Dat brengt de totaalwaarde naar €",K440," te converteren. Dit is berekend als ",L440," ",CLA_Gegevens!$C$3," eyeventure eyecons te transfereren bij een waardering van €",CLA_Gegevens!$C$29,". Je nieuwe balans is daarmee ",N440, " ",CLA_Gegevens!$C$3," eyeventure eyecons")</f>
        <v>#N/A</v>
      </c>
    </row>
    <row r="441" spans="2:16" x14ac:dyDescent="0.55000000000000004">
      <c r="B441" s="4">
        <f>CLA_Accounts!$B439</f>
        <v>0</v>
      </c>
      <c r="C441" s="4" t="e">
        <f>VLOOKUP($B441,VENTURE_Accounts!B:K,9,FALSE)</f>
        <v>#N/A</v>
      </c>
      <c r="D441" s="4" t="e">
        <f>VLOOKUP(B441,CLA_Accounts!B:E,4,0)</f>
        <v>#N/A</v>
      </c>
      <c r="E441" s="4" t="e">
        <f>VLOOKUP($B441,VENTURE_Accounts!B:E,4,FALSE)</f>
        <v>#N/A</v>
      </c>
      <c r="F441" s="4" t="e">
        <f>VLOOKUP($B441,VENTURE_Accounts!B:E,2,FALSE)</f>
        <v>#N/A</v>
      </c>
      <c r="G441" s="4" t="e">
        <f>VLOOKUP(B441,CLA_Accounts!B:K,5,0)</f>
        <v>#N/A</v>
      </c>
      <c r="H441" s="28" t="e">
        <f>VLOOKUP($B441,VENTURE_Accounts!B:K,5,FALSE)</f>
        <v>#N/A</v>
      </c>
      <c r="I441" s="53">
        <f>VLOOKUP(B441,CLA_Berekeningen!B$6:X$191,5,FALSE)</f>
        <v>0</v>
      </c>
      <c r="J441" s="51">
        <f>VLOOKUP(B441,CLA_Berekeningen!B$6:X$191,20,FALSE)</f>
        <v>0</v>
      </c>
      <c r="K441" s="53">
        <f t="shared" si="18"/>
        <v>0</v>
      </c>
      <c r="L441" s="28" t="str">
        <f>VLOOKUP(B441,CLA_Berekeningen!B:X,23,0)</f>
        <v>0</v>
      </c>
      <c r="M441" s="4"/>
      <c r="N441" s="55" t="e">
        <f t="shared" si="19"/>
        <v>#N/A</v>
      </c>
      <c r="O441" s="55" t="e">
        <f t="shared" si="20"/>
        <v>#N/A</v>
      </c>
      <c r="P441" s="4" t="e">
        <f>_xlfn.CONCAT("Beste ",C441,". Je hebt een CLA balans van ",G441," CLA eyecons en een",CLA_Gegevens!$C$3," eyeventure balans van ",H441," eyecons. Je hebt €",J441," rente verdiend op een CLA investering van €",I441,". Dat brengt de totaalwaarde naar €",K441," te converteren. Dit is berekend als ",L441," ",CLA_Gegevens!$C$3," eyeventure eyecons te transfereren bij een waardering van €",CLA_Gegevens!$C$29,". Je nieuwe balans is daarmee ",N441, " ",CLA_Gegevens!$C$3," eyeventure eyecons")</f>
        <v>#N/A</v>
      </c>
    </row>
    <row r="442" spans="2:16" x14ac:dyDescent="0.55000000000000004">
      <c r="B442" s="4">
        <f>CLA_Accounts!$B440</f>
        <v>0</v>
      </c>
      <c r="C442" s="4" t="e">
        <f>VLOOKUP($B442,VENTURE_Accounts!B:K,9,FALSE)</f>
        <v>#N/A</v>
      </c>
      <c r="D442" s="4" t="e">
        <f>VLOOKUP(B442,CLA_Accounts!B:E,4,0)</f>
        <v>#N/A</v>
      </c>
      <c r="E442" s="4" t="e">
        <f>VLOOKUP($B442,VENTURE_Accounts!B:E,4,FALSE)</f>
        <v>#N/A</v>
      </c>
      <c r="F442" s="4" t="e">
        <f>VLOOKUP($B442,VENTURE_Accounts!B:E,2,FALSE)</f>
        <v>#N/A</v>
      </c>
      <c r="G442" s="4" t="e">
        <f>VLOOKUP(B442,CLA_Accounts!B:K,5,0)</f>
        <v>#N/A</v>
      </c>
      <c r="H442" s="28" t="e">
        <f>VLOOKUP($B442,VENTURE_Accounts!B:K,5,FALSE)</f>
        <v>#N/A</v>
      </c>
      <c r="I442" s="53">
        <f>VLOOKUP(B442,CLA_Berekeningen!B$6:X$191,5,FALSE)</f>
        <v>0</v>
      </c>
      <c r="J442" s="51">
        <f>VLOOKUP(B442,CLA_Berekeningen!B$6:X$191,20,FALSE)</f>
        <v>0</v>
      </c>
      <c r="K442" s="53">
        <f t="shared" si="18"/>
        <v>0</v>
      </c>
      <c r="L442" s="28" t="str">
        <f>VLOOKUP(B442,CLA_Berekeningen!B:X,23,0)</f>
        <v>0</v>
      </c>
      <c r="M442" s="4"/>
      <c r="N442" s="55" t="e">
        <f t="shared" si="19"/>
        <v>#N/A</v>
      </c>
      <c r="O442" s="55" t="e">
        <f t="shared" si="20"/>
        <v>#N/A</v>
      </c>
      <c r="P442" s="4" t="e">
        <f>_xlfn.CONCAT("Beste ",C442,". Je hebt een CLA balans van ",G442," CLA eyecons en een",CLA_Gegevens!$C$3," eyeventure balans van ",H442," eyecons. Je hebt €",J442," rente verdiend op een CLA investering van €",I442,". Dat brengt de totaalwaarde naar €",K442," te converteren. Dit is berekend als ",L442," ",CLA_Gegevens!$C$3," eyeventure eyecons te transfereren bij een waardering van €",CLA_Gegevens!$C$29,". Je nieuwe balans is daarmee ",N442, " ",CLA_Gegevens!$C$3," eyeventure eyecons")</f>
        <v>#N/A</v>
      </c>
    </row>
    <row r="443" spans="2:16" x14ac:dyDescent="0.55000000000000004">
      <c r="B443" s="4">
        <f>CLA_Accounts!$B441</f>
        <v>0</v>
      </c>
      <c r="C443" s="4" t="e">
        <f>VLOOKUP($B443,VENTURE_Accounts!B:K,9,FALSE)</f>
        <v>#N/A</v>
      </c>
      <c r="D443" s="4" t="e">
        <f>VLOOKUP(B443,CLA_Accounts!B:E,4,0)</f>
        <v>#N/A</v>
      </c>
      <c r="E443" s="4" t="e">
        <f>VLOOKUP($B443,VENTURE_Accounts!B:E,4,FALSE)</f>
        <v>#N/A</v>
      </c>
      <c r="F443" s="4" t="e">
        <f>VLOOKUP($B443,VENTURE_Accounts!B:E,2,FALSE)</f>
        <v>#N/A</v>
      </c>
      <c r="G443" s="4" t="e">
        <f>VLOOKUP(B443,CLA_Accounts!B:K,5,0)</f>
        <v>#N/A</v>
      </c>
      <c r="H443" s="28" t="e">
        <f>VLOOKUP($B443,VENTURE_Accounts!B:K,5,FALSE)</f>
        <v>#N/A</v>
      </c>
      <c r="I443" s="53">
        <f>VLOOKUP(B443,CLA_Berekeningen!B$6:X$191,5,FALSE)</f>
        <v>0</v>
      </c>
      <c r="J443" s="51">
        <f>VLOOKUP(B443,CLA_Berekeningen!B$6:X$191,20,FALSE)</f>
        <v>0</v>
      </c>
      <c r="K443" s="53">
        <f t="shared" si="18"/>
        <v>0</v>
      </c>
      <c r="L443" s="28" t="str">
        <f>VLOOKUP(B443,CLA_Berekeningen!B:X,23,0)</f>
        <v>0</v>
      </c>
      <c r="M443" s="4"/>
      <c r="N443" s="55" t="e">
        <f t="shared" si="19"/>
        <v>#N/A</v>
      </c>
      <c r="O443" s="55" t="e">
        <f t="shared" si="20"/>
        <v>#N/A</v>
      </c>
      <c r="P443" s="4" t="e">
        <f>_xlfn.CONCAT("Beste ",C443,". Je hebt een CLA balans van ",G443," CLA eyecons en een",CLA_Gegevens!$C$3," eyeventure balans van ",H443," eyecons. Je hebt €",J443," rente verdiend op een CLA investering van €",I443,". Dat brengt de totaalwaarde naar €",K443," te converteren. Dit is berekend als ",L443," ",CLA_Gegevens!$C$3," eyeventure eyecons te transfereren bij een waardering van €",CLA_Gegevens!$C$29,". Je nieuwe balans is daarmee ",N443, " ",CLA_Gegevens!$C$3," eyeventure eyecons")</f>
        <v>#N/A</v>
      </c>
    </row>
    <row r="444" spans="2:16" x14ac:dyDescent="0.55000000000000004">
      <c r="B444" s="4">
        <f>CLA_Accounts!$B442</f>
        <v>0</v>
      </c>
      <c r="C444" s="4" t="e">
        <f>VLOOKUP($B444,VENTURE_Accounts!B:K,9,FALSE)</f>
        <v>#N/A</v>
      </c>
      <c r="D444" s="4" t="e">
        <f>VLOOKUP(B444,CLA_Accounts!B:E,4,0)</f>
        <v>#N/A</v>
      </c>
      <c r="E444" s="4" t="e">
        <f>VLOOKUP($B444,VENTURE_Accounts!B:E,4,FALSE)</f>
        <v>#N/A</v>
      </c>
      <c r="F444" s="4" t="e">
        <f>VLOOKUP($B444,VENTURE_Accounts!B:E,2,FALSE)</f>
        <v>#N/A</v>
      </c>
      <c r="G444" s="4" t="e">
        <f>VLOOKUP(B444,CLA_Accounts!B:K,5,0)</f>
        <v>#N/A</v>
      </c>
      <c r="H444" s="28" t="e">
        <f>VLOOKUP($B444,VENTURE_Accounts!B:K,5,FALSE)</f>
        <v>#N/A</v>
      </c>
      <c r="I444" s="53">
        <f>VLOOKUP(B444,CLA_Berekeningen!B$6:X$191,5,FALSE)</f>
        <v>0</v>
      </c>
      <c r="J444" s="51">
        <f>VLOOKUP(B444,CLA_Berekeningen!B$6:X$191,20,FALSE)</f>
        <v>0</v>
      </c>
      <c r="K444" s="53">
        <f t="shared" si="18"/>
        <v>0</v>
      </c>
      <c r="L444" s="28" t="str">
        <f>VLOOKUP(B444,CLA_Berekeningen!B:X,23,0)</f>
        <v>0</v>
      </c>
      <c r="M444" s="4"/>
      <c r="N444" s="55" t="e">
        <f t="shared" si="19"/>
        <v>#N/A</v>
      </c>
      <c r="O444" s="55" t="e">
        <f t="shared" si="20"/>
        <v>#N/A</v>
      </c>
      <c r="P444" s="4" t="e">
        <f>_xlfn.CONCAT("Beste ",C444,". Je hebt een CLA balans van ",G444," CLA eyecons en een",CLA_Gegevens!$C$3," eyeventure balans van ",H444," eyecons. Je hebt €",J444," rente verdiend op een CLA investering van €",I444,". Dat brengt de totaalwaarde naar €",K444," te converteren. Dit is berekend als ",L444," ",CLA_Gegevens!$C$3," eyeventure eyecons te transfereren bij een waardering van €",CLA_Gegevens!$C$29,". Je nieuwe balans is daarmee ",N444, " ",CLA_Gegevens!$C$3," eyeventure eyecons")</f>
        <v>#N/A</v>
      </c>
    </row>
    <row r="445" spans="2:16" x14ac:dyDescent="0.55000000000000004">
      <c r="B445" s="4">
        <f>CLA_Accounts!$B443</f>
        <v>0</v>
      </c>
      <c r="C445" s="4" t="e">
        <f>VLOOKUP($B445,VENTURE_Accounts!B:K,9,FALSE)</f>
        <v>#N/A</v>
      </c>
      <c r="D445" s="4" t="e">
        <f>VLOOKUP(B445,CLA_Accounts!B:E,4,0)</f>
        <v>#N/A</v>
      </c>
      <c r="E445" s="4" t="e">
        <f>VLOOKUP($B445,VENTURE_Accounts!B:E,4,FALSE)</f>
        <v>#N/A</v>
      </c>
      <c r="F445" s="4" t="e">
        <f>VLOOKUP($B445,VENTURE_Accounts!B:E,2,FALSE)</f>
        <v>#N/A</v>
      </c>
      <c r="G445" s="4" t="e">
        <f>VLOOKUP(B445,CLA_Accounts!B:K,5,0)</f>
        <v>#N/A</v>
      </c>
      <c r="H445" s="28" t="e">
        <f>VLOOKUP($B445,VENTURE_Accounts!B:K,5,FALSE)</f>
        <v>#N/A</v>
      </c>
      <c r="I445" s="53">
        <f>VLOOKUP(B445,CLA_Berekeningen!B$6:X$191,5,FALSE)</f>
        <v>0</v>
      </c>
      <c r="J445" s="51">
        <f>VLOOKUP(B445,CLA_Berekeningen!B$6:X$191,20,FALSE)</f>
        <v>0</v>
      </c>
      <c r="K445" s="53">
        <f t="shared" si="18"/>
        <v>0</v>
      </c>
      <c r="L445" s="28" t="str">
        <f>VLOOKUP(B445,CLA_Berekeningen!B:X,23,0)</f>
        <v>0</v>
      </c>
      <c r="M445" s="4"/>
      <c r="N445" s="55" t="e">
        <f t="shared" si="19"/>
        <v>#N/A</v>
      </c>
      <c r="O445" s="55" t="e">
        <f t="shared" si="20"/>
        <v>#N/A</v>
      </c>
      <c r="P445" s="4" t="e">
        <f>_xlfn.CONCAT("Beste ",C445,". Je hebt een CLA balans van ",G445," CLA eyecons en een",CLA_Gegevens!$C$3," eyeventure balans van ",H445," eyecons. Je hebt €",J445," rente verdiend op een CLA investering van €",I445,". Dat brengt de totaalwaarde naar €",K445," te converteren. Dit is berekend als ",L445," ",CLA_Gegevens!$C$3," eyeventure eyecons te transfereren bij een waardering van €",CLA_Gegevens!$C$29,". Je nieuwe balans is daarmee ",N445, " ",CLA_Gegevens!$C$3," eyeventure eyecons")</f>
        <v>#N/A</v>
      </c>
    </row>
    <row r="446" spans="2:16" x14ac:dyDescent="0.55000000000000004">
      <c r="B446" s="4">
        <f>CLA_Accounts!$B444</f>
        <v>0</v>
      </c>
      <c r="C446" s="4" t="e">
        <f>VLOOKUP($B446,VENTURE_Accounts!B:K,9,FALSE)</f>
        <v>#N/A</v>
      </c>
      <c r="D446" s="4" t="e">
        <f>VLOOKUP(B446,CLA_Accounts!B:E,4,0)</f>
        <v>#N/A</v>
      </c>
      <c r="E446" s="4" t="e">
        <f>VLOOKUP($B446,VENTURE_Accounts!B:E,4,FALSE)</f>
        <v>#N/A</v>
      </c>
      <c r="F446" s="4" t="e">
        <f>VLOOKUP($B446,VENTURE_Accounts!B:E,2,FALSE)</f>
        <v>#N/A</v>
      </c>
      <c r="G446" s="4" t="e">
        <f>VLOOKUP(B446,CLA_Accounts!B:K,5,0)</f>
        <v>#N/A</v>
      </c>
      <c r="H446" s="28" t="e">
        <f>VLOOKUP($B446,VENTURE_Accounts!B:K,5,FALSE)</f>
        <v>#N/A</v>
      </c>
      <c r="I446" s="53">
        <f>VLOOKUP(B446,CLA_Berekeningen!B$6:X$191,5,FALSE)</f>
        <v>0</v>
      </c>
      <c r="J446" s="51">
        <f>VLOOKUP(B446,CLA_Berekeningen!B$6:X$191,20,FALSE)</f>
        <v>0</v>
      </c>
      <c r="K446" s="53">
        <f t="shared" si="18"/>
        <v>0</v>
      </c>
      <c r="L446" s="28" t="str">
        <f>VLOOKUP(B446,CLA_Berekeningen!B:X,23,0)</f>
        <v>0</v>
      </c>
      <c r="M446" s="4"/>
      <c r="N446" s="55" t="e">
        <f t="shared" si="19"/>
        <v>#N/A</v>
      </c>
      <c r="O446" s="55" t="e">
        <f t="shared" si="20"/>
        <v>#N/A</v>
      </c>
      <c r="P446" s="4" t="e">
        <f>_xlfn.CONCAT("Beste ",C446,". Je hebt een CLA balans van ",G446," CLA eyecons en een",CLA_Gegevens!$C$3," eyeventure balans van ",H446," eyecons. Je hebt €",J446," rente verdiend op een CLA investering van €",I446,". Dat brengt de totaalwaarde naar €",K446," te converteren. Dit is berekend als ",L446," ",CLA_Gegevens!$C$3," eyeventure eyecons te transfereren bij een waardering van €",CLA_Gegevens!$C$29,". Je nieuwe balans is daarmee ",N446, " ",CLA_Gegevens!$C$3," eyeventure eyecons")</f>
        <v>#N/A</v>
      </c>
    </row>
    <row r="447" spans="2:16" x14ac:dyDescent="0.55000000000000004">
      <c r="B447" s="4">
        <f>CLA_Accounts!$B445</f>
        <v>0</v>
      </c>
      <c r="C447" s="4" t="e">
        <f>VLOOKUP($B447,VENTURE_Accounts!B:K,9,FALSE)</f>
        <v>#N/A</v>
      </c>
      <c r="D447" s="4" t="e">
        <f>VLOOKUP(B447,CLA_Accounts!B:E,4,0)</f>
        <v>#N/A</v>
      </c>
      <c r="E447" s="4" t="e">
        <f>VLOOKUP($B447,VENTURE_Accounts!B:E,4,FALSE)</f>
        <v>#N/A</v>
      </c>
      <c r="F447" s="4" t="e">
        <f>VLOOKUP($B447,VENTURE_Accounts!B:E,2,FALSE)</f>
        <v>#N/A</v>
      </c>
      <c r="G447" s="4" t="e">
        <f>VLOOKUP(B447,CLA_Accounts!B:K,5,0)</f>
        <v>#N/A</v>
      </c>
      <c r="H447" s="28" t="e">
        <f>VLOOKUP($B447,VENTURE_Accounts!B:K,5,FALSE)</f>
        <v>#N/A</v>
      </c>
      <c r="I447" s="53">
        <f>VLOOKUP(B447,CLA_Berekeningen!B$6:X$191,5,FALSE)</f>
        <v>0</v>
      </c>
      <c r="J447" s="51">
        <f>VLOOKUP(B447,CLA_Berekeningen!B$6:X$191,20,FALSE)</f>
        <v>0</v>
      </c>
      <c r="K447" s="53">
        <f t="shared" si="18"/>
        <v>0</v>
      </c>
      <c r="L447" s="28" t="str">
        <f>VLOOKUP(B447,CLA_Berekeningen!B:X,23,0)</f>
        <v>0</v>
      </c>
      <c r="M447" s="4"/>
      <c r="N447" s="55" t="e">
        <f t="shared" si="19"/>
        <v>#N/A</v>
      </c>
      <c r="O447" s="55" t="e">
        <f t="shared" si="20"/>
        <v>#N/A</v>
      </c>
      <c r="P447" s="4" t="e">
        <f>_xlfn.CONCAT("Beste ",C447,". Je hebt een CLA balans van ",G447," CLA eyecons en een",CLA_Gegevens!$C$3," eyeventure balans van ",H447," eyecons. Je hebt €",J447," rente verdiend op een CLA investering van €",I447,". Dat brengt de totaalwaarde naar €",K447," te converteren. Dit is berekend als ",L447," ",CLA_Gegevens!$C$3," eyeventure eyecons te transfereren bij een waardering van €",CLA_Gegevens!$C$29,". Je nieuwe balans is daarmee ",N447, " ",CLA_Gegevens!$C$3," eyeventure eyecons")</f>
        <v>#N/A</v>
      </c>
    </row>
    <row r="448" spans="2:16" x14ac:dyDescent="0.55000000000000004">
      <c r="B448" s="4">
        <f>CLA_Accounts!$B446</f>
        <v>0</v>
      </c>
      <c r="C448" s="4" t="e">
        <f>VLOOKUP($B448,VENTURE_Accounts!B:K,9,FALSE)</f>
        <v>#N/A</v>
      </c>
      <c r="D448" s="4" t="e">
        <f>VLOOKUP(B448,CLA_Accounts!B:E,4,0)</f>
        <v>#N/A</v>
      </c>
      <c r="E448" s="4" t="e">
        <f>VLOOKUP($B448,VENTURE_Accounts!B:E,4,FALSE)</f>
        <v>#N/A</v>
      </c>
      <c r="F448" s="4" t="e">
        <f>VLOOKUP($B448,VENTURE_Accounts!B:E,2,FALSE)</f>
        <v>#N/A</v>
      </c>
      <c r="G448" s="4" t="e">
        <f>VLOOKUP(B448,CLA_Accounts!B:K,5,0)</f>
        <v>#N/A</v>
      </c>
      <c r="H448" s="28" t="e">
        <f>VLOOKUP($B448,VENTURE_Accounts!B:K,5,FALSE)</f>
        <v>#N/A</v>
      </c>
      <c r="I448" s="53">
        <f>VLOOKUP(B448,CLA_Berekeningen!B$6:X$191,5,FALSE)</f>
        <v>0</v>
      </c>
      <c r="J448" s="51">
        <f>VLOOKUP(B448,CLA_Berekeningen!B$6:X$191,20,FALSE)</f>
        <v>0</v>
      </c>
      <c r="K448" s="53">
        <f t="shared" si="18"/>
        <v>0</v>
      </c>
      <c r="L448" s="28" t="str">
        <f>VLOOKUP(B448,CLA_Berekeningen!B:X,23,0)</f>
        <v>0</v>
      </c>
      <c r="M448" s="4"/>
      <c r="N448" s="55" t="e">
        <f t="shared" si="19"/>
        <v>#N/A</v>
      </c>
      <c r="O448" s="55" t="e">
        <f t="shared" si="20"/>
        <v>#N/A</v>
      </c>
      <c r="P448" s="4" t="e">
        <f>_xlfn.CONCAT("Beste ",C448,". Je hebt een CLA balans van ",G448," CLA eyecons en een",CLA_Gegevens!$C$3," eyeventure balans van ",H448," eyecons. Je hebt €",J448," rente verdiend op een CLA investering van €",I448,". Dat brengt de totaalwaarde naar €",K448," te converteren. Dit is berekend als ",L448," ",CLA_Gegevens!$C$3," eyeventure eyecons te transfereren bij een waardering van €",CLA_Gegevens!$C$29,". Je nieuwe balans is daarmee ",N448, " ",CLA_Gegevens!$C$3," eyeventure eyecons")</f>
        <v>#N/A</v>
      </c>
    </row>
    <row r="449" spans="2:16" x14ac:dyDescent="0.55000000000000004">
      <c r="B449" s="4">
        <f>CLA_Accounts!$B447</f>
        <v>0</v>
      </c>
      <c r="C449" s="4" t="e">
        <f>VLOOKUP($B449,VENTURE_Accounts!B:K,9,FALSE)</f>
        <v>#N/A</v>
      </c>
      <c r="D449" s="4" t="e">
        <f>VLOOKUP(B449,CLA_Accounts!B:E,4,0)</f>
        <v>#N/A</v>
      </c>
      <c r="E449" s="4" t="e">
        <f>VLOOKUP($B449,VENTURE_Accounts!B:E,4,FALSE)</f>
        <v>#N/A</v>
      </c>
      <c r="F449" s="4" t="e">
        <f>VLOOKUP($B449,VENTURE_Accounts!B:E,2,FALSE)</f>
        <v>#N/A</v>
      </c>
      <c r="G449" s="4" t="e">
        <f>VLOOKUP(B449,CLA_Accounts!B:K,5,0)</f>
        <v>#N/A</v>
      </c>
      <c r="H449" s="28" t="e">
        <f>VLOOKUP($B449,VENTURE_Accounts!B:K,5,FALSE)</f>
        <v>#N/A</v>
      </c>
      <c r="I449" s="53">
        <f>VLOOKUP(B449,CLA_Berekeningen!B$6:X$191,5,FALSE)</f>
        <v>0</v>
      </c>
      <c r="J449" s="51">
        <f>VLOOKUP(B449,CLA_Berekeningen!B$6:X$191,20,FALSE)</f>
        <v>0</v>
      </c>
      <c r="K449" s="53">
        <f t="shared" si="18"/>
        <v>0</v>
      </c>
      <c r="L449" s="28" t="str">
        <f>VLOOKUP(B449,CLA_Berekeningen!B:X,23,0)</f>
        <v>0</v>
      </c>
      <c r="M449" s="4"/>
      <c r="N449" s="55" t="e">
        <f t="shared" si="19"/>
        <v>#N/A</v>
      </c>
      <c r="O449" s="55" t="e">
        <f t="shared" si="20"/>
        <v>#N/A</v>
      </c>
      <c r="P449" s="4" t="e">
        <f>_xlfn.CONCAT("Beste ",C449,". Je hebt een CLA balans van ",G449," CLA eyecons en een",CLA_Gegevens!$C$3," eyeventure balans van ",H449," eyecons. Je hebt €",J449," rente verdiend op een CLA investering van €",I449,". Dat brengt de totaalwaarde naar €",K449," te converteren. Dit is berekend als ",L449," ",CLA_Gegevens!$C$3," eyeventure eyecons te transfereren bij een waardering van €",CLA_Gegevens!$C$29,". Je nieuwe balans is daarmee ",N449, " ",CLA_Gegevens!$C$3," eyeventure eyecons")</f>
        <v>#N/A</v>
      </c>
    </row>
    <row r="450" spans="2:16" x14ac:dyDescent="0.55000000000000004">
      <c r="B450" s="4">
        <f>CLA_Accounts!$B448</f>
        <v>0</v>
      </c>
      <c r="C450" s="4" t="e">
        <f>VLOOKUP($B450,VENTURE_Accounts!B:K,9,FALSE)</f>
        <v>#N/A</v>
      </c>
      <c r="D450" s="4" t="e">
        <f>VLOOKUP(B450,CLA_Accounts!B:E,4,0)</f>
        <v>#N/A</v>
      </c>
      <c r="E450" s="4" t="e">
        <f>VLOOKUP($B450,VENTURE_Accounts!B:E,4,FALSE)</f>
        <v>#N/A</v>
      </c>
      <c r="F450" s="4" t="e">
        <f>VLOOKUP($B450,VENTURE_Accounts!B:E,2,FALSE)</f>
        <v>#N/A</v>
      </c>
      <c r="G450" s="4" t="e">
        <f>VLOOKUP(B450,CLA_Accounts!B:K,5,0)</f>
        <v>#N/A</v>
      </c>
      <c r="H450" s="28" t="e">
        <f>VLOOKUP($B450,VENTURE_Accounts!B:K,5,FALSE)</f>
        <v>#N/A</v>
      </c>
      <c r="I450" s="53">
        <f>VLOOKUP(B450,CLA_Berekeningen!B$6:X$191,5,FALSE)</f>
        <v>0</v>
      </c>
      <c r="J450" s="51">
        <f>VLOOKUP(B450,CLA_Berekeningen!B$6:X$191,20,FALSE)</f>
        <v>0</v>
      </c>
      <c r="K450" s="53">
        <f t="shared" si="18"/>
        <v>0</v>
      </c>
      <c r="L450" s="28" t="str">
        <f>VLOOKUP(B450,CLA_Berekeningen!B:X,23,0)</f>
        <v>0</v>
      </c>
      <c r="M450" s="4"/>
      <c r="N450" s="55" t="e">
        <f t="shared" si="19"/>
        <v>#N/A</v>
      </c>
      <c r="O450" s="55" t="e">
        <f t="shared" si="20"/>
        <v>#N/A</v>
      </c>
      <c r="P450" s="4" t="e">
        <f>_xlfn.CONCAT("Beste ",C450,". Je hebt een CLA balans van ",G450," CLA eyecons en een",CLA_Gegevens!$C$3," eyeventure balans van ",H450," eyecons. Je hebt €",J450," rente verdiend op een CLA investering van €",I450,". Dat brengt de totaalwaarde naar €",K450," te converteren. Dit is berekend als ",L450," ",CLA_Gegevens!$C$3," eyeventure eyecons te transfereren bij een waardering van €",CLA_Gegevens!$C$29,". Je nieuwe balans is daarmee ",N450, " ",CLA_Gegevens!$C$3," eyeventure eyecons")</f>
        <v>#N/A</v>
      </c>
    </row>
    <row r="451" spans="2:16" x14ac:dyDescent="0.55000000000000004">
      <c r="B451" s="4">
        <f>CLA_Accounts!$B449</f>
        <v>0</v>
      </c>
      <c r="C451" s="4" t="e">
        <f>VLOOKUP($B451,VENTURE_Accounts!B:K,9,FALSE)</f>
        <v>#N/A</v>
      </c>
      <c r="D451" s="4" t="e">
        <f>VLOOKUP(B451,CLA_Accounts!B:E,4,0)</f>
        <v>#N/A</v>
      </c>
      <c r="E451" s="4" t="e">
        <f>VLOOKUP($B451,VENTURE_Accounts!B:E,4,FALSE)</f>
        <v>#N/A</v>
      </c>
      <c r="F451" s="4" t="e">
        <f>VLOOKUP($B451,VENTURE_Accounts!B:E,2,FALSE)</f>
        <v>#N/A</v>
      </c>
      <c r="G451" s="4" t="e">
        <f>VLOOKUP(B451,CLA_Accounts!B:K,5,0)</f>
        <v>#N/A</v>
      </c>
      <c r="H451" s="28" t="e">
        <f>VLOOKUP($B451,VENTURE_Accounts!B:K,5,FALSE)</f>
        <v>#N/A</v>
      </c>
      <c r="I451" s="53">
        <f>VLOOKUP(B451,CLA_Berekeningen!B$6:X$191,5,FALSE)</f>
        <v>0</v>
      </c>
      <c r="J451" s="51">
        <f>VLOOKUP(B451,CLA_Berekeningen!B$6:X$191,20,FALSE)</f>
        <v>0</v>
      </c>
      <c r="K451" s="53">
        <f t="shared" si="18"/>
        <v>0</v>
      </c>
      <c r="L451" s="28" t="str">
        <f>VLOOKUP(B451,CLA_Berekeningen!B:X,23,0)</f>
        <v>0</v>
      </c>
      <c r="M451" s="4"/>
      <c r="N451" s="55" t="e">
        <f t="shared" si="19"/>
        <v>#N/A</v>
      </c>
      <c r="O451" s="55" t="e">
        <f t="shared" si="20"/>
        <v>#N/A</v>
      </c>
      <c r="P451" s="4" t="e">
        <f>_xlfn.CONCAT("Beste ",C451,". Je hebt een CLA balans van ",G451," CLA eyecons en een",CLA_Gegevens!$C$3," eyeventure balans van ",H451," eyecons. Je hebt €",J451," rente verdiend op een CLA investering van €",I451,". Dat brengt de totaalwaarde naar €",K451," te converteren. Dit is berekend als ",L451," ",CLA_Gegevens!$C$3," eyeventure eyecons te transfereren bij een waardering van €",CLA_Gegevens!$C$29,". Je nieuwe balans is daarmee ",N451, " ",CLA_Gegevens!$C$3," eyeventure eyecons")</f>
        <v>#N/A</v>
      </c>
    </row>
    <row r="452" spans="2:16" x14ac:dyDescent="0.55000000000000004">
      <c r="B452" s="4">
        <f>CLA_Accounts!$B450</f>
        <v>0</v>
      </c>
      <c r="C452" s="4" t="e">
        <f>VLOOKUP($B452,VENTURE_Accounts!B:K,9,FALSE)</f>
        <v>#N/A</v>
      </c>
      <c r="D452" s="4" t="e">
        <f>VLOOKUP(B452,CLA_Accounts!B:E,4,0)</f>
        <v>#N/A</v>
      </c>
      <c r="E452" s="4" t="e">
        <f>VLOOKUP($B452,VENTURE_Accounts!B:E,4,FALSE)</f>
        <v>#N/A</v>
      </c>
      <c r="F452" s="4" t="e">
        <f>VLOOKUP($B452,VENTURE_Accounts!B:E,2,FALSE)</f>
        <v>#N/A</v>
      </c>
      <c r="G452" s="4" t="e">
        <f>VLOOKUP(B452,CLA_Accounts!B:K,5,0)</f>
        <v>#N/A</v>
      </c>
      <c r="H452" s="28" t="e">
        <f>VLOOKUP($B452,VENTURE_Accounts!B:K,5,FALSE)</f>
        <v>#N/A</v>
      </c>
      <c r="I452" s="53">
        <f>VLOOKUP(B452,CLA_Berekeningen!B$6:X$191,5,FALSE)</f>
        <v>0</v>
      </c>
      <c r="J452" s="51">
        <f>VLOOKUP(B452,CLA_Berekeningen!B$6:X$191,20,FALSE)</f>
        <v>0</v>
      </c>
      <c r="K452" s="53">
        <f t="shared" si="18"/>
        <v>0</v>
      </c>
      <c r="L452" s="28" t="str">
        <f>VLOOKUP(B452,CLA_Berekeningen!B:X,23,0)</f>
        <v>0</v>
      </c>
      <c r="M452" s="4"/>
      <c r="N452" s="55" t="e">
        <f t="shared" si="19"/>
        <v>#N/A</v>
      </c>
      <c r="O452" s="55" t="e">
        <f t="shared" si="20"/>
        <v>#N/A</v>
      </c>
      <c r="P452" s="4" t="e">
        <f>_xlfn.CONCAT("Beste ",C452,". Je hebt een CLA balans van ",G452," CLA eyecons en een",CLA_Gegevens!$C$3," eyeventure balans van ",H452," eyecons. Je hebt €",J452," rente verdiend op een CLA investering van €",I452,". Dat brengt de totaalwaarde naar €",K452," te converteren. Dit is berekend als ",L452," ",CLA_Gegevens!$C$3," eyeventure eyecons te transfereren bij een waardering van €",CLA_Gegevens!$C$29,". Je nieuwe balans is daarmee ",N452, " ",CLA_Gegevens!$C$3," eyeventure eyecons")</f>
        <v>#N/A</v>
      </c>
    </row>
    <row r="453" spans="2:16" x14ac:dyDescent="0.55000000000000004">
      <c r="B453" s="4">
        <f>CLA_Accounts!$B451</f>
        <v>0</v>
      </c>
      <c r="C453" s="4" t="e">
        <f>VLOOKUP($B453,VENTURE_Accounts!B:K,9,FALSE)</f>
        <v>#N/A</v>
      </c>
      <c r="D453" s="4" t="e">
        <f>VLOOKUP(B453,CLA_Accounts!B:E,4,0)</f>
        <v>#N/A</v>
      </c>
      <c r="E453" s="4" t="e">
        <f>VLOOKUP($B453,VENTURE_Accounts!B:E,4,FALSE)</f>
        <v>#N/A</v>
      </c>
      <c r="F453" s="4" t="e">
        <f>VLOOKUP($B453,VENTURE_Accounts!B:E,2,FALSE)</f>
        <v>#N/A</v>
      </c>
      <c r="G453" s="4" t="e">
        <f>VLOOKUP(B453,CLA_Accounts!B:K,5,0)</f>
        <v>#N/A</v>
      </c>
      <c r="H453" s="28" t="e">
        <f>VLOOKUP($B453,VENTURE_Accounts!B:K,5,FALSE)</f>
        <v>#N/A</v>
      </c>
      <c r="I453" s="53">
        <f>VLOOKUP(B453,CLA_Berekeningen!B$6:X$191,5,FALSE)</f>
        <v>0</v>
      </c>
      <c r="J453" s="51">
        <f>VLOOKUP(B453,CLA_Berekeningen!B$6:X$191,20,FALSE)</f>
        <v>0</v>
      </c>
      <c r="K453" s="53">
        <f t="shared" si="18"/>
        <v>0</v>
      </c>
      <c r="L453" s="28" t="str">
        <f>VLOOKUP(B453,CLA_Berekeningen!B:X,23,0)</f>
        <v>0</v>
      </c>
      <c r="M453" s="4"/>
      <c r="N453" s="55" t="e">
        <f t="shared" si="19"/>
        <v>#N/A</v>
      </c>
      <c r="O453" s="55" t="e">
        <f t="shared" si="20"/>
        <v>#N/A</v>
      </c>
      <c r="P453" s="4" t="e">
        <f>_xlfn.CONCAT("Beste ",C453,". Je hebt een CLA balans van ",G453," CLA eyecons en een",CLA_Gegevens!$C$3," eyeventure balans van ",H453," eyecons. Je hebt €",J453," rente verdiend op een CLA investering van €",I453,". Dat brengt de totaalwaarde naar €",K453," te converteren. Dit is berekend als ",L453," ",CLA_Gegevens!$C$3," eyeventure eyecons te transfereren bij een waardering van €",CLA_Gegevens!$C$29,". Je nieuwe balans is daarmee ",N453, " ",CLA_Gegevens!$C$3," eyeventure eyecons")</f>
        <v>#N/A</v>
      </c>
    </row>
    <row r="454" spans="2:16" x14ac:dyDescent="0.55000000000000004">
      <c r="B454" s="4">
        <f>CLA_Accounts!$B452</f>
        <v>0</v>
      </c>
      <c r="C454" s="4" t="e">
        <f>VLOOKUP($B454,VENTURE_Accounts!B:K,9,FALSE)</f>
        <v>#N/A</v>
      </c>
      <c r="D454" s="4" t="e">
        <f>VLOOKUP(B454,CLA_Accounts!B:E,4,0)</f>
        <v>#N/A</v>
      </c>
      <c r="E454" s="4" t="e">
        <f>VLOOKUP($B454,VENTURE_Accounts!B:E,4,FALSE)</f>
        <v>#N/A</v>
      </c>
      <c r="F454" s="4" t="e">
        <f>VLOOKUP($B454,VENTURE_Accounts!B:E,2,FALSE)</f>
        <v>#N/A</v>
      </c>
      <c r="G454" s="4" t="e">
        <f>VLOOKUP(B454,CLA_Accounts!B:K,5,0)</f>
        <v>#N/A</v>
      </c>
      <c r="H454" s="28" t="e">
        <f>VLOOKUP($B454,VENTURE_Accounts!B:K,5,FALSE)</f>
        <v>#N/A</v>
      </c>
      <c r="I454" s="53">
        <f>VLOOKUP(B454,CLA_Berekeningen!B$6:X$191,5,FALSE)</f>
        <v>0</v>
      </c>
      <c r="J454" s="51">
        <f>VLOOKUP(B454,CLA_Berekeningen!B$6:X$191,20,FALSE)</f>
        <v>0</v>
      </c>
      <c r="K454" s="53">
        <f t="shared" ref="K454:K502" si="21">I454+J454</f>
        <v>0</v>
      </c>
      <c r="L454" s="28" t="str">
        <f>VLOOKUP(B454,CLA_Berekeningen!B:X,23,0)</f>
        <v>0</v>
      </c>
      <c r="M454" s="4"/>
      <c r="N454" s="55" t="e">
        <f t="shared" ref="N454:N502" si="22">L454+H454</f>
        <v>#N/A</v>
      </c>
      <c r="O454" s="55" t="e">
        <f t="shared" ref="O454:O502" si="23">_xlfn.CONCAT(C454," CLA ACOUNT ",D454)</f>
        <v>#N/A</v>
      </c>
      <c r="P454" s="4" t="e">
        <f>_xlfn.CONCAT("Beste ",C454,". Je hebt een CLA balans van ",G454," CLA eyecons en een",CLA_Gegevens!$C$3," eyeventure balans van ",H454," eyecons. Je hebt €",J454," rente verdiend op een CLA investering van €",I454,". Dat brengt de totaalwaarde naar €",K454," te converteren. Dit is berekend als ",L454," ",CLA_Gegevens!$C$3," eyeventure eyecons te transfereren bij een waardering van €",CLA_Gegevens!$C$29,". Je nieuwe balans is daarmee ",N454, " ",CLA_Gegevens!$C$3," eyeventure eyecons")</f>
        <v>#N/A</v>
      </c>
    </row>
    <row r="455" spans="2:16" x14ac:dyDescent="0.55000000000000004">
      <c r="B455" s="4">
        <f>CLA_Accounts!$B453</f>
        <v>0</v>
      </c>
      <c r="C455" s="4" t="e">
        <f>VLOOKUP($B455,VENTURE_Accounts!B:K,9,FALSE)</f>
        <v>#N/A</v>
      </c>
      <c r="D455" s="4" t="e">
        <f>VLOOKUP(B455,CLA_Accounts!B:E,4,0)</f>
        <v>#N/A</v>
      </c>
      <c r="E455" s="4" t="e">
        <f>VLOOKUP($B455,VENTURE_Accounts!B:E,4,FALSE)</f>
        <v>#N/A</v>
      </c>
      <c r="F455" s="4" t="e">
        <f>VLOOKUP($B455,VENTURE_Accounts!B:E,2,FALSE)</f>
        <v>#N/A</v>
      </c>
      <c r="G455" s="4" t="e">
        <f>VLOOKUP(B455,CLA_Accounts!B:K,5,0)</f>
        <v>#N/A</v>
      </c>
      <c r="H455" s="28" t="e">
        <f>VLOOKUP($B455,VENTURE_Accounts!B:K,5,FALSE)</f>
        <v>#N/A</v>
      </c>
      <c r="I455" s="53">
        <f>VLOOKUP(B455,CLA_Berekeningen!B$6:X$191,5,FALSE)</f>
        <v>0</v>
      </c>
      <c r="J455" s="51">
        <f>VLOOKUP(B455,CLA_Berekeningen!B$6:X$191,20,FALSE)</f>
        <v>0</v>
      </c>
      <c r="K455" s="53">
        <f t="shared" si="21"/>
        <v>0</v>
      </c>
      <c r="L455" s="28" t="str">
        <f>VLOOKUP(B455,CLA_Berekeningen!B:X,23,0)</f>
        <v>0</v>
      </c>
      <c r="M455" s="4"/>
      <c r="N455" s="55" t="e">
        <f t="shared" si="22"/>
        <v>#N/A</v>
      </c>
      <c r="O455" s="55" t="e">
        <f t="shared" si="23"/>
        <v>#N/A</v>
      </c>
      <c r="P455" s="4" t="e">
        <f>_xlfn.CONCAT("Beste ",C455,". Je hebt een CLA balans van ",G455," CLA eyecons en een",CLA_Gegevens!$C$3," eyeventure balans van ",H455," eyecons. Je hebt €",J455," rente verdiend op een CLA investering van €",I455,". Dat brengt de totaalwaarde naar €",K455," te converteren. Dit is berekend als ",L455," ",CLA_Gegevens!$C$3," eyeventure eyecons te transfereren bij een waardering van €",CLA_Gegevens!$C$29,". Je nieuwe balans is daarmee ",N455, " ",CLA_Gegevens!$C$3," eyeventure eyecons")</f>
        <v>#N/A</v>
      </c>
    </row>
    <row r="456" spans="2:16" x14ac:dyDescent="0.55000000000000004">
      <c r="B456" s="4">
        <f>CLA_Accounts!$B454</f>
        <v>0</v>
      </c>
      <c r="C456" s="4" t="e">
        <f>VLOOKUP($B456,VENTURE_Accounts!B:K,9,FALSE)</f>
        <v>#N/A</v>
      </c>
      <c r="D456" s="4" t="e">
        <f>VLOOKUP(B456,CLA_Accounts!B:E,4,0)</f>
        <v>#N/A</v>
      </c>
      <c r="E456" s="4" t="e">
        <f>VLOOKUP($B456,VENTURE_Accounts!B:E,4,FALSE)</f>
        <v>#N/A</v>
      </c>
      <c r="F456" s="4" t="e">
        <f>VLOOKUP($B456,VENTURE_Accounts!B:E,2,FALSE)</f>
        <v>#N/A</v>
      </c>
      <c r="G456" s="4" t="e">
        <f>VLOOKUP(B456,CLA_Accounts!B:K,5,0)</f>
        <v>#N/A</v>
      </c>
      <c r="H456" s="28" t="e">
        <f>VLOOKUP($B456,VENTURE_Accounts!B:K,5,FALSE)</f>
        <v>#N/A</v>
      </c>
      <c r="I456" s="53">
        <f>VLOOKUP(B456,CLA_Berekeningen!B$6:X$191,5,FALSE)</f>
        <v>0</v>
      </c>
      <c r="J456" s="51">
        <f>VLOOKUP(B456,CLA_Berekeningen!B$6:X$191,20,FALSE)</f>
        <v>0</v>
      </c>
      <c r="K456" s="53">
        <f t="shared" si="21"/>
        <v>0</v>
      </c>
      <c r="L456" s="28" t="str">
        <f>VLOOKUP(B456,CLA_Berekeningen!B:X,23,0)</f>
        <v>0</v>
      </c>
      <c r="M456" s="4"/>
      <c r="N456" s="55" t="e">
        <f t="shared" si="22"/>
        <v>#N/A</v>
      </c>
      <c r="O456" s="55" t="e">
        <f t="shared" si="23"/>
        <v>#N/A</v>
      </c>
      <c r="P456" s="4" t="e">
        <f>_xlfn.CONCAT("Beste ",C456,". Je hebt een CLA balans van ",G456," CLA eyecons en een",CLA_Gegevens!$C$3," eyeventure balans van ",H456," eyecons. Je hebt €",J456," rente verdiend op een CLA investering van €",I456,". Dat brengt de totaalwaarde naar €",K456," te converteren. Dit is berekend als ",L456," ",CLA_Gegevens!$C$3," eyeventure eyecons te transfereren bij een waardering van €",CLA_Gegevens!$C$29,". Je nieuwe balans is daarmee ",N456, " ",CLA_Gegevens!$C$3," eyeventure eyecons")</f>
        <v>#N/A</v>
      </c>
    </row>
    <row r="457" spans="2:16" x14ac:dyDescent="0.55000000000000004">
      <c r="B457" s="4">
        <f>CLA_Accounts!$B455</f>
        <v>0</v>
      </c>
      <c r="C457" s="4" t="e">
        <f>VLOOKUP($B457,VENTURE_Accounts!B:K,9,FALSE)</f>
        <v>#N/A</v>
      </c>
      <c r="D457" s="4" t="e">
        <f>VLOOKUP(B457,CLA_Accounts!B:E,4,0)</f>
        <v>#N/A</v>
      </c>
      <c r="E457" s="4" t="e">
        <f>VLOOKUP($B457,VENTURE_Accounts!B:E,4,FALSE)</f>
        <v>#N/A</v>
      </c>
      <c r="F457" s="4" t="e">
        <f>VLOOKUP($B457,VENTURE_Accounts!B:E,2,FALSE)</f>
        <v>#N/A</v>
      </c>
      <c r="G457" s="4" t="e">
        <f>VLOOKUP(B457,CLA_Accounts!B:K,5,0)</f>
        <v>#N/A</v>
      </c>
      <c r="H457" s="28" t="e">
        <f>VLOOKUP($B457,VENTURE_Accounts!B:K,5,FALSE)</f>
        <v>#N/A</v>
      </c>
      <c r="I457" s="53">
        <f>VLOOKUP(B457,CLA_Berekeningen!B$6:X$191,5,FALSE)</f>
        <v>0</v>
      </c>
      <c r="J457" s="51">
        <f>VLOOKUP(B457,CLA_Berekeningen!B$6:X$191,20,FALSE)</f>
        <v>0</v>
      </c>
      <c r="K457" s="53">
        <f t="shared" si="21"/>
        <v>0</v>
      </c>
      <c r="L457" s="28" t="str">
        <f>VLOOKUP(B457,CLA_Berekeningen!B:X,23,0)</f>
        <v>0</v>
      </c>
      <c r="M457" s="4"/>
      <c r="N457" s="55" t="e">
        <f t="shared" si="22"/>
        <v>#N/A</v>
      </c>
      <c r="O457" s="55" t="e">
        <f t="shared" si="23"/>
        <v>#N/A</v>
      </c>
      <c r="P457" s="4" t="e">
        <f>_xlfn.CONCAT("Beste ",C457,". Je hebt een CLA balans van ",G457," CLA eyecons en een",CLA_Gegevens!$C$3," eyeventure balans van ",H457," eyecons. Je hebt €",J457," rente verdiend op een CLA investering van €",I457,". Dat brengt de totaalwaarde naar €",K457," te converteren. Dit is berekend als ",L457," ",CLA_Gegevens!$C$3," eyeventure eyecons te transfereren bij een waardering van €",CLA_Gegevens!$C$29,". Je nieuwe balans is daarmee ",N457, " ",CLA_Gegevens!$C$3," eyeventure eyecons")</f>
        <v>#N/A</v>
      </c>
    </row>
    <row r="458" spans="2:16" x14ac:dyDescent="0.55000000000000004">
      <c r="B458" s="4">
        <f>CLA_Accounts!$B456</f>
        <v>0</v>
      </c>
      <c r="C458" s="4" t="e">
        <f>VLOOKUP($B458,VENTURE_Accounts!B:K,9,FALSE)</f>
        <v>#N/A</v>
      </c>
      <c r="D458" s="4" t="e">
        <f>VLOOKUP(B458,CLA_Accounts!B:E,4,0)</f>
        <v>#N/A</v>
      </c>
      <c r="E458" s="4" t="e">
        <f>VLOOKUP($B458,VENTURE_Accounts!B:E,4,FALSE)</f>
        <v>#N/A</v>
      </c>
      <c r="F458" s="4" t="e">
        <f>VLOOKUP($B458,VENTURE_Accounts!B:E,2,FALSE)</f>
        <v>#N/A</v>
      </c>
      <c r="G458" s="4" t="e">
        <f>VLOOKUP(B458,CLA_Accounts!B:K,5,0)</f>
        <v>#N/A</v>
      </c>
      <c r="H458" s="28" t="e">
        <f>VLOOKUP($B458,VENTURE_Accounts!B:K,5,FALSE)</f>
        <v>#N/A</v>
      </c>
      <c r="I458" s="53">
        <f>VLOOKUP(B458,CLA_Berekeningen!B$6:X$191,5,FALSE)</f>
        <v>0</v>
      </c>
      <c r="J458" s="51">
        <f>VLOOKUP(B458,CLA_Berekeningen!B$6:X$191,20,FALSE)</f>
        <v>0</v>
      </c>
      <c r="K458" s="53">
        <f t="shared" si="21"/>
        <v>0</v>
      </c>
      <c r="L458" s="28" t="str">
        <f>VLOOKUP(B458,CLA_Berekeningen!B:X,23,0)</f>
        <v>0</v>
      </c>
      <c r="M458" s="4"/>
      <c r="N458" s="55" t="e">
        <f t="shared" si="22"/>
        <v>#N/A</v>
      </c>
      <c r="O458" s="55" t="e">
        <f t="shared" si="23"/>
        <v>#N/A</v>
      </c>
      <c r="P458" s="4" t="e">
        <f>_xlfn.CONCAT("Beste ",C458,". Je hebt een CLA balans van ",G458," CLA eyecons en een",CLA_Gegevens!$C$3," eyeventure balans van ",H458," eyecons. Je hebt €",J458," rente verdiend op een CLA investering van €",I458,". Dat brengt de totaalwaarde naar €",K458," te converteren. Dit is berekend als ",L458," ",CLA_Gegevens!$C$3," eyeventure eyecons te transfereren bij een waardering van €",CLA_Gegevens!$C$29,". Je nieuwe balans is daarmee ",N458, " ",CLA_Gegevens!$C$3," eyeventure eyecons")</f>
        <v>#N/A</v>
      </c>
    </row>
    <row r="459" spans="2:16" x14ac:dyDescent="0.55000000000000004">
      <c r="B459" s="4">
        <f>CLA_Accounts!$B457</f>
        <v>0</v>
      </c>
      <c r="C459" s="4" t="e">
        <f>VLOOKUP($B459,VENTURE_Accounts!B:K,9,FALSE)</f>
        <v>#N/A</v>
      </c>
      <c r="D459" s="4" t="e">
        <f>VLOOKUP(B459,CLA_Accounts!B:E,4,0)</f>
        <v>#N/A</v>
      </c>
      <c r="E459" s="4" t="e">
        <f>VLOOKUP($B459,VENTURE_Accounts!B:E,4,FALSE)</f>
        <v>#N/A</v>
      </c>
      <c r="F459" s="4" t="e">
        <f>VLOOKUP($B459,VENTURE_Accounts!B:E,2,FALSE)</f>
        <v>#N/A</v>
      </c>
      <c r="G459" s="4" t="e">
        <f>VLOOKUP(B459,CLA_Accounts!B:K,5,0)</f>
        <v>#N/A</v>
      </c>
      <c r="H459" s="28" t="e">
        <f>VLOOKUP($B459,VENTURE_Accounts!B:K,5,FALSE)</f>
        <v>#N/A</v>
      </c>
      <c r="I459" s="53">
        <f>VLOOKUP(B459,CLA_Berekeningen!B$6:X$191,5,FALSE)</f>
        <v>0</v>
      </c>
      <c r="J459" s="51">
        <f>VLOOKUP(B459,CLA_Berekeningen!B$6:X$191,20,FALSE)</f>
        <v>0</v>
      </c>
      <c r="K459" s="53">
        <f t="shared" si="21"/>
        <v>0</v>
      </c>
      <c r="L459" s="28" t="str">
        <f>VLOOKUP(B459,CLA_Berekeningen!B:X,23,0)</f>
        <v>0</v>
      </c>
      <c r="M459" s="4"/>
      <c r="N459" s="55" t="e">
        <f t="shared" si="22"/>
        <v>#N/A</v>
      </c>
      <c r="O459" s="55" t="e">
        <f t="shared" si="23"/>
        <v>#N/A</v>
      </c>
      <c r="P459" s="4" t="e">
        <f>_xlfn.CONCAT("Beste ",C459,". Je hebt een CLA balans van ",G459," CLA eyecons en een",CLA_Gegevens!$C$3," eyeventure balans van ",H459," eyecons. Je hebt €",J459," rente verdiend op een CLA investering van €",I459,". Dat brengt de totaalwaarde naar €",K459," te converteren. Dit is berekend als ",L459," ",CLA_Gegevens!$C$3," eyeventure eyecons te transfereren bij een waardering van €",CLA_Gegevens!$C$29,". Je nieuwe balans is daarmee ",N459, " ",CLA_Gegevens!$C$3," eyeventure eyecons")</f>
        <v>#N/A</v>
      </c>
    </row>
    <row r="460" spans="2:16" x14ac:dyDescent="0.55000000000000004">
      <c r="B460" s="4">
        <f>CLA_Accounts!$B458</f>
        <v>0</v>
      </c>
      <c r="C460" s="4" t="e">
        <f>VLOOKUP($B460,VENTURE_Accounts!B:K,9,FALSE)</f>
        <v>#N/A</v>
      </c>
      <c r="D460" s="4" t="e">
        <f>VLOOKUP(B460,CLA_Accounts!B:E,4,0)</f>
        <v>#N/A</v>
      </c>
      <c r="E460" s="4" t="e">
        <f>VLOOKUP($B460,VENTURE_Accounts!B:E,4,FALSE)</f>
        <v>#N/A</v>
      </c>
      <c r="F460" s="4" t="e">
        <f>VLOOKUP($B460,VENTURE_Accounts!B:E,2,FALSE)</f>
        <v>#N/A</v>
      </c>
      <c r="G460" s="4" t="e">
        <f>VLOOKUP(B460,CLA_Accounts!B:K,5,0)</f>
        <v>#N/A</v>
      </c>
      <c r="H460" s="28" t="e">
        <f>VLOOKUP($B460,VENTURE_Accounts!B:K,5,FALSE)</f>
        <v>#N/A</v>
      </c>
      <c r="I460" s="53">
        <f>VLOOKUP(B460,CLA_Berekeningen!B$6:X$191,5,FALSE)</f>
        <v>0</v>
      </c>
      <c r="J460" s="51">
        <f>VLOOKUP(B460,CLA_Berekeningen!B$6:X$191,20,FALSE)</f>
        <v>0</v>
      </c>
      <c r="K460" s="53">
        <f t="shared" si="21"/>
        <v>0</v>
      </c>
      <c r="L460" s="28" t="str">
        <f>VLOOKUP(B460,CLA_Berekeningen!B:X,23,0)</f>
        <v>0</v>
      </c>
      <c r="M460" s="4"/>
      <c r="N460" s="55" t="e">
        <f t="shared" si="22"/>
        <v>#N/A</v>
      </c>
      <c r="O460" s="55" t="e">
        <f t="shared" si="23"/>
        <v>#N/A</v>
      </c>
      <c r="P460" s="4" t="e">
        <f>_xlfn.CONCAT("Beste ",C460,". Je hebt een CLA balans van ",G460," CLA eyecons en een",CLA_Gegevens!$C$3," eyeventure balans van ",H460," eyecons. Je hebt €",J460," rente verdiend op een CLA investering van €",I460,". Dat brengt de totaalwaarde naar €",K460," te converteren. Dit is berekend als ",L460," ",CLA_Gegevens!$C$3," eyeventure eyecons te transfereren bij een waardering van €",CLA_Gegevens!$C$29,". Je nieuwe balans is daarmee ",N460, " ",CLA_Gegevens!$C$3," eyeventure eyecons")</f>
        <v>#N/A</v>
      </c>
    </row>
    <row r="461" spans="2:16" x14ac:dyDescent="0.55000000000000004">
      <c r="B461" s="4">
        <f>CLA_Accounts!$B459</f>
        <v>0</v>
      </c>
      <c r="C461" s="4" t="e">
        <f>VLOOKUP($B461,VENTURE_Accounts!B:K,9,FALSE)</f>
        <v>#N/A</v>
      </c>
      <c r="D461" s="4" t="e">
        <f>VLOOKUP(B461,CLA_Accounts!B:E,4,0)</f>
        <v>#N/A</v>
      </c>
      <c r="E461" s="4" t="e">
        <f>VLOOKUP($B461,VENTURE_Accounts!B:E,4,FALSE)</f>
        <v>#N/A</v>
      </c>
      <c r="F461" s="4" t="e">
        <f>VLOOKUP($B461,VENTURE_Accounts!B:E,2,FALSE)</f>
        <v>#N/A</v>
      </c>
      <c r="G461" s="4" t="e">
        <f>VLOOKUP(B461,CLA_Accounts!B:K,5,0)</f>
        <v>#N/A</v>
      </c>
      <c r="H461" s="28" t="e">
        <f>VLOOKUP($B461,VENTURE_Accounts!B:K,5,FALSE)</f>
        <v>#N/A</v>
      </c>
      <c r="I461" s="53">
        <f>VLOOKUP(B461,CLA_Berekeningen!B$6:X$191,5,FALSE)</f>
        <v>0</v>
      </c>
      <c r="J461" s="51">
        <f>VLOOKUP(B461,CLA_Berekeningen!B$6:X$191,20,FALSE)</f>
        <v>0</v>
      </c>
      <c r="K461" s="53">
        <f t="shared" si="21"/>
        <v>0</v>
      </c>
      <c r="L461" s="28" t="str">
        <f>VLOOKUP(B461,CLA_Berekeningen!B:X,23,0)</f>
        <v>0</v>
      </c>
      <c r="M461" s="4"/>
      <c r="N461" s="55" t="e">
        <f t="shared" si="22"/>
        <v>#N/A</v>
      </c>
      <c r="O461" s="55" t="e">
        <f t="shared" si="23"/>
        <v>#N/A</v>
      </c>
      <c r="P461" s="4" t="e">
        <f>_xlfn.CONCAT("Beste ",C461,". Je hebt een CLA balans van ",G461," CLA eyecons en een",CLA_Gegevens!$C$3," eyeventure balans van ",H461," eyecons. Je hebt €",J461," rente verdiend op een CLA investering van €",I461,". Dat brengt de totaalwaarde naar €",K461," te converteren. Dit is berekend als ",L461," ",CLA_Gegevens!$C$3," eyeventure eyecons te transfereren bij een waardering van €",CLA_Gegevens!$C$29,". Je nieuwe balans is daarmee ",N461, " ",CLA_Gegevens!$C$3," eyeventure eyecons")</f>
        <v>#N/A</v>
      </c>
    </row>
    <row r="462" spans="2:16" x14ac:dyDescent="0.55000000000000004">
      <c r="B462" s="4">
        <f>CLA_Accounts!$B460</f>
        <v>0</v>
      </c>
      <c r="C462" s="4" t="e">
        <f>VLOOKUP($B462,VENTURE_Accounts!B:K,9,FALSE)</f>
        <v>#N/A</v>
      </c>
      <c r="D462" s="4" t="e">
        <f>VLOOKUP(B462,CLA_Accounts!B:E,4,0)</f>
        <v>#N/A</v>
      </c>
      <c r="E462" s="4" t="e">
        <f>VLOOKUP($B462,VENTURE_Accounts!B:E,4,FALSE)</f>
        <v>#N/A</v>
      </c>
      <c r="F462" s="4" t="e">
        <f>VLOOKUP($B462,VENTURE_Accounts!B:E,2,FALSE)</f>
        <v>#N/A</v>
      </c>
      <c r="G462" s="4" t="e">
        <f>VLOOKUP(B462,CLA_Accounts!B:K,5,0)</f>
        <v>#N/A</v>
      </c>
      <c r="H462" s="28" t="e">
        <f>VLOOKUP($B462,VENTURE_Accounts!B:K,5,FALSE)</f>
        <v>#N/A</v>
      </c>
      <c r="I462" s="53">
        <f>VLOOKUP(B462,CLA_Berekeningen!B$6:X$191,5,FALSE)</f>
        <v>0</v>
      </c>
      <c r="J462" s="51">
        <f>VLOOKUP(B462,CLA_Berekeningen!B$6:X$191,20,FALSE)</f>
        <v>0</v>
      </c>
      <c r="K462" s="53">
        <f t="shared" si="21"/>
        <v>0</v>
      </c>
      <c r="L462" s="28" t="str">
        <f>VLOOKUP(B462,CLA_Berekeningen!B:X,23,0)</f>
        <v>0</v>
      </c>
      <c r="M462" s="4"/>
      <c r="N462" s="55" t="e">
        <f t="shared" si="22"/>
        <v>#N/A</v>
      </c>
      <c r="O462" s="55" t="e">
        <f t="shared" si="23"/>
        <v>#N/A</v>
      </c>
      <c r="P462" s="4" t="e">
        <f>_xlfn.CONCAT("Beste ",C462,". Je hebt een CLA balans van ",G462," CLA eyecons en een",CLA_Gegevens!$C$3," eyeventure balans van ",H462," eyecons. Je hebt €",J462," rente verdiend op een CLA investering van €",I462,". Dat brengt de totaalwaarde naar €",K462," te converteren. Dit is berekend als ",L462," ",CLA_Gegevens!$C$3," eyeventure eyecons te transfereren bij een waardering van €",CLA_Gegevens!$C$29,". Je nieuwe balans is daarmee ",N462, " ",CLA_Gegevens!$C$3," eyeventure eyecons")</f>
        <v>#N/A</v>
      </c>
    </row>
    <row r="463" spans="2:16" x14ac:dyDescent="0.55000000000000004">
      <c r="B463" s="4">
        <f>CLA_Accounts!$B461</f>
        <v>0</v>
      </c>
      <c r="C463" s="4" t="e">
        <f>VLOOKUP($B463,VENTURE_Accounts!B:K,9,FALSE)</f>
        <v>#N/A</v>
      </c>
      <c r="D463" s="4" t="e">
        <f>VLOOKUP(B463,CLA_Accounts!B:E,4,0)</f>
        <v>#N/A</v>
      </c>
      <c r="E463" s="4" t="e">
        <f>VLOOKUP($B463,VENTURE_Accounts!B:E,4,FALSE)</f>
        <v>#N/A</v>
      </c>
      <c r="F463" s="4" t="e">
        <f>VLOOKUP($B463,VENTURE_Accounts!B:E,2,FALSE)</f>
        <v>#N/A</v>
      </c>
      <c r="G463" s="4" t="e">
        <f>VLOOKUP(B463,CLA_Accounts!B:K,5,0)</f>
        <v>#N/A</v>
      </c>
      <c r="H463" s="28" t="e">
        <f>VLOOKUP($B463,VENTURE_Accounts!B:K,5,FALSE)</f>
        <v>#N/A</v>
      </c>
      <c r="I463" s="53">
        <f>VLOOKUP(B463,CLA_Berekeningen!B$6:X$191,5,FALSE)</f>
        <v>0</v>
      </c>
      <c r="J463" s="51">
        <f>VLOOKUP(B463,CLA_Berekeningen!B$6:X$191,20,FALSE)</f>
        <v>0</v>
      </c>
      <c r="K463" s="53">
        <f t="shared" si="21"/>
        <v>0</v>
      </c>
      <c r="L463" s="28" t="str">
        <f>VLOOKUP(B463,CLA_Berekeningen!B:X,23,0)</f>
        <v>0</v>
      </c>
      <c r="M463" s="4"/>
      <c r="N463" s="55" t="e">
        <f t="shared" si="22"/>
        <v>#N/A</v>
      </c>
      <c r="O463" s="55" t="e">
        <f t="shared" si="23"/>
        <v>#N/A</v>
      </c>
      <c r="P463" s="4" t="e">
        <f>_xlfn.CONCAT("Beste ",C463,". Je hebt een CLA balans van ",G463," CLA eyecons en een",CLA_Gegevens!$C$3," eyeventure balans van ",H463," eyecons. Je hebt €",J463," rente verdiend op een CLA investering van €",I463,". Dat brengt de totaalwaarde naar €",K463," te converteren. Dit is berekend als ",L463," ",CLA_Gegevens!$C$3," eyeventure eyecons te transfereren bij een waardering van €",CLA_Gegevens!$C$29,". Je nieuwe balans is daarmee ",N463, " ",CLA_Gegevens!$C$3," eyeventure eyecons")</f>
        <v>#N/A</v>
      </c>
    </row>
    <row r="464" spans="2:16" x14ac:dyDescent="0.55000000000000004">
      <c r="B464" s="4">
        <f>CLA_Accounts!$B462</f>
        <v>0</v>
      </c>
      <c r="C464" s="4" t="e">
        <f>VLOOKUP($B464,VENTURE_Accounts!B:K,9,FALSE)</f>
        <v>#N/A</v>
      </c>
      <c r="D464" s="4" t="e">
        <f>VLOOKUP(B464,CLA_Accounts!B:E,4,0)</f>
        <v>#N/A</v>
      </c>
      <c r="E464" s="4" t="e">
        <f>VLOOKUP($B464,VENTURE_Accounts!B:E,4,FALSE)</f>
        <v>#N/A</v>
      </c>
      <c r="F464" s="4" t="e">
        <f>VLOOKUP($B464,VENTURE_Accounts!B:E,2,FALSE)</f>
        <v>#N/A</v>
      </c>
      <c r="G464" s="4" t="e">
        <f>VLOOKUP(B464,CLA_Accounts!B:K,5,0)</f>
        <v>#N/A</v>
      </c>
      <c r="H464" s="28" t="e">
        <f>VLOOKUP($B464,VENTURE_Accounts!B:K,5,FALSE)</f>
        <v>#N/A</v>
      </c>
      <c r="I464" s="53">
        <f>VLOOKUP(B464,CLA_Berekeningen!B$6:X$191,5,FALSE)</f>
        <v>0</v>
      </c>
      <c r="J464" s="51">
        <f>VLOOKUP(B464,CLA_Berekeningen!B$6:X$191,20,FALSE)</f>
        <v>0</v>
      </c>
      <c r="K464" s="53">
        <f t="shared" si="21"/>
        <v>0</v>
      </c>
      <c r="L464" s="28" t="str">
        <f>VLOOKUP(B464,CLA_Berekeningen!B:X,23,0)</f>
        <v>0</v>
      </c>
      <c r="M464" s="4"/>
      <c r="N464" s="55" t="e">
        <f t="shared" si="22"/>
        <v>#N/A</v>
      </c>
      <c r="O464" s="55" t="e">
        <f t="shared" si="23"/>
        <v>#N/A</v>
      </c>
      <c r="P464" s="4" t="e">
        <f>_xlfn.CONCAT("Beste ",C464,". Je hebt een CLA balans van ",G464," CLA eyecons en een",CLA_Gegevens!$C$3," eyeventure balans van ",H464," eyecons. Je hebt €",J464," rente verdiend op een CLA investering van €",I464,". Dat brengt de totaalwaarde naar €",K464," te converteren. Dit is berekend als ",L464," ",CLA_Gegevens!$C$3," eyeventure eyecons te transfereren bij een waardering van €",CLA_Gegevens!$C$29,". Je nieuwe balans is daarmee ",N464, " ",CLA_Gegevens!$C$3," eyeventure eyecons")</f>
        <v>#N/A</v>
      </c>
    </row>
    <row r="465" spans="2:16" x14ac:dyDescent="0.55000000000000004">
      <c r="B465" s="4">
        <f>CLA_Accounts!$B463</f>
        <v>0</v>
      </c>
      <c r="C465" s="4" t="e">
        <f>VLOOKUP($B465,VENTURE_Accounts!B:K,9,FALSE)</f>
        <v>#N/A</v>
      </c>
      <c r="D465" s="4" t="e">
        <f>VLOOKUP(B465,CLA_Accounts!B:E,4,0)</f>
        <v>#N/A</v>
      </c>
      <c r="E465" s="4" t="e">
        <f>VLOOKUP($B465,VENTURE_Accounts!B:E,4,FALSE)</f>
        <v>#N/A</v>
      </c>
      <c r="F465" s="4" t="e">
        <f>VLOOKUP($B465,VENTURE_Accounts!B:E,2,FALSE)</f>
        <v>#N/A</v>
      </c>
      <c r="G465" s="4" t="e">
        <f>VLOOKUP(B465,CLA_Accounts!B:K,5,0)</f>
        <v>#N/A</v>
      </c>
      <c r="H465" s="28" t="e">
        <f>VLOOKUP($B465,VENTURE_Accounts!B:K,5,FALSE)</f>
        <v>#N/A</v>
      </c>
      <c r="I465" s="53">
        <f>VLOOKUP(B465,CLA_Berekeningen!B$6:X$191,5,FALSE)</f>
        <v>0</v>
      </c>
      <c r="J465" s="51">
        <f>VLOOKUP(B465,CLA_Berekeningen!B$6:X$191,20,FALSE)</f>
        <v>0</v>
      </c>
      <c r="K465" s="53">
        <f t="shared" si="21"/>
        <v>0</v>
      </c>
      <c r="L465" s="28" t="str">
        <f>VLOOKUP(B465,CLA_Berekeningen!B:X,23,0)</f>
        <v>0</v>
      </c>
      <c r="M465" s="4"/>
      <c r="N465" s="55" t="e">
        <f t="shared" si="22"/>
        <v>#N/A</v>
      </c>
      <c r="O465" s="55" t="e">
        <f t="shared" si="23"/>
        <v>#N/A</v>
      </c>
      <c r="P465" s="4" t="e">
        <f>_xlfn.CONCAT("Beste ",C465,". Je hebt een CLA balans van ",G465," CLA eyecons en een",CLA_Gegevens!$C$3," eyeventure balans van ",H465," eyecons. Je hebt €",J465," rente verdiend op een CLA investering van €",I465,". Dat brengt de totaalwaarde naar €",K465," te converteren. Dit is berekend als ",L465," ",CLA_Gegevens!$C$3," eyeventure eyecons te transfereren bij een waardering van €",CLA_Gegevens!$C$29,". Je nieuwe balans is daarmee ",N465, " ",CLA_Gegevens!$C$3," eyeventure eyecons")</f>
        <v>#N/A</v>
      </c>
    </row>
    <row r="466" spans="2:16" x14ac:dyDescent="0.55000000000000004">
      <c r="B466" s="4">
        <f>CLA_Accounts!$B464</f>
        <v>0</v>
      </c>
      <c r="C466" s="4" t="e">
        <f>VLOOKUP($B466,VENTURE_Accounts!B:K,9,FALSE)</f>
        <v>#N/A</v>
      </c>
      <c r="D466" s="4" t="e">
        <f>VLOOKUP(B466,CLA_Accounts!B:E,4,0)</f>
        <v>#N/A</v>
      </c>
      <c r="E466" s="4" t="e">
        <f>VLOOKUP($B466,VENTURE_Accounts!B:E,4,FALSE)</f>
        <v>#N/A</v>
      </c>
      <c r="F466" s="4" t="e">
        <f>VLOOKUP($B466,VENTURE_Accounts!B:E,2,FALSE)</f>
        <v>#N/A</v>
      </c>
      <c r="G466" s="4" t="e">
        <f>VLOOKUP(B466,CLA_Accounts!B:K,5,0)</f>
        <v>#N/A</v>
      </c>
      <c r="H466" s="28" t="e">
        <f>VLOOKUP($B466,VENTURE_Accounts!B:K,5,FALSE)</f>
        <v>#N/A</v>
      </c>
      <c r="I466" s="53">
        <f>VLOOKUP(B466,CLA_Berekeningen!B$6:X$191,5,FALSE)</f>
        <v>0</v>
      </c>
      <c r="J466" s="51">
        <f>VLOOKUP(B466,CLA_Berekeningen!B$6:X$191,20,FALSE)</f>
        <v>0</v>
      </c>
      <c r="K466" s="53">
        <f t="shared" si="21"/>
        <v>0</v>
      </c>
      <c r="L466" s="28" t="str">
        <f>VLOOKUP(B466,CLA_Berekeningen!B:X,23,0)</f>
        <v>0</v>
      </c>
      <c r="M466" s="4"/>
      <c r="N466" s="55" t="e">
        <f t="shared" si="22"/>
        <v>#N/A</v>
      </c>
      <c r="O466" s="55" t="e">
        <f t="shared" si="23"/>
        <v>#N/A</v>
      </c>
      <c r="P466" s="4" t="e">
        <f>_xlfn.CONCAT("Beste ",C466,". Je hebt een CLA balans van ",G466," CLA eyecons en een",CLA_Gegevens!$C$3," eyeventure balans van ",H466," eyecons. Je hebt €",J466," rente verdiend op een CLA investering van €",I466,". Dat brengt de totaalwaarde naar €",K466," te converteren. Dit is berekend als ",L466," ",CLA_Gegevens!$C$3," eyeventure eyecons te transfereren bij een waardering van €",CLA_Gegevens!$C$29,". Je nieuwe balans is daarmee ",N466, " ",CLA_Gegevens!$C$3," eyeventure eyecons")</f>
        <v>#N/A</v>
      </c>
    </row>
    <row r="467" spans="2:16" x14ac:dyDescent="0.55000000000000004">
      <c r="B467" s="4">
        <f>CLA_Accounts!$B465</f>
        <v>0</v>
      </c>
      <c r="C467" s="4" t="e">
        <f>VLOOKUP($B467,VENTURE_Accounts!B:K,9,FALSE)</f>
        <v>#N/A</v>
      </c>
      <c r="D467" s="4" t="e">
        <f>VLOOKUP(B467,CLA_Accounts!B:E,4,0)</f>
        <v>#N/A</v>
      </c>
      <c r="E467" s="4" t="e">
        <f>VLOOKUP($B467,VENTURE_Accounts!B:E,4,FALSE)</f>
        <v>#N/A</v>
      </c>
      <c r="F467" s="4" t="e">
        <f>VLOOKUP($B467,VENTURE_Accounts!B:E,2,FALSE)</f>
        <v>#N/A</v>
      </c>
      <c r="G467" s="4" t="e">
        <f>VLOOKUP(B467,CLA_Accounts!B:K,5,0)</f>
        <v>#N/A</v>
      </c>
      <c r="H467" s="28" t="e">
        <f>VLOOKUP($B467,VENTURE_Accounts!B:K,5,FALSE)</f>
        <v>#N/A</v>
      </c>
      <c r="I467" s="53">
        <f>VLOOKUP(B467,CLA_Berekeningen!B$6:X$191,5,FALSE)</f>
        <v>0</v>
      </c>
      <c r="J467" s="51">
        <f>VLOOKUP(B467,CLA_Berekeningen!B$6:X$191,20,FALSE)</f>
        <v>0</v>
      </c>
      <c r="K467" s="53">
        <f t="shared" si="21"/>
        <v>0</v>
      </c>
      <c r="L467" s="28" t="str">
        <f>VLOOKUP(B467,CLA_Berekeningen!B:X,23,0)</f>
        <v>0</v>
      </c>
      <c r="M467" s="4"/>
      <c r="N467" s="55" t="e">
        <f t="shared" si="22"/>
        <v>#N/A</v>
      </c>
      <c r="O467" s="55" t="e">
        <f t="shared" si="23"/>
        <v>#N/A</v>
      </c>
      <c r="P467" s="4" t="e">
        <f>_xlfn.CONCAT("Beste ",C467,". Je hebt een CLA balans van ",G467," CLA eyecons en een",CLA_Gegevens!$C$3," eyeventure balans van ",H467," eyecons. Je hebt €",J467," rente verdiend op een CLA investering van €",I467,". Dat brengt de totaalwaarde naar €",K467," te converteren. Dit is berekend als ",L467," ",CLA_Gegevens!$C$3," eyeventure eyecons te transfereren bij een waardering van €",CLA_Gegevens!$C$29,". Je nieuwe balans is daarmee ",N467, " ",CLA_Gegevens!$C$3," eyeventure eyecons")</f>
        <v>#N/A</v>
      </c>
    </row>
    <row r="468" spans="2:16" x14ac:dyDescent="0.55000000000000004">
      <c r="B468" s="4">
        <f>CLA_Accounts!$B466</f>
        <v>0</v>
      </c>
      <c r="C468" s="4" t="e">
        <f>VLOOKUP($B468,VENTURE_Accounts!B:K,9,FALSE)</f>
        <v>#N/A</v>
      </c>
      <c r="D468" s="4" t="e">
        <f>VLOOKUP(B468,CLA_Accounts!B:E,4,0)</f>
        <v>#N/A</v>
      </c>
      <c r="E468" s="4" t="e">
        <f>VLOOKUP($B468,VENTURE_Accounts!B:E,4,FALSE)</f>
        <v>#N/A</v>
      </c>
      <c r="F468" s="4" t="e">
        <f>VLOOKUP($B468,VENTURE_Accounts!B:E,2,FALSE)</f>
        <v>#N/A</v>
      </c>
      <c r="G468" s="4" t="e">
        <f>VLOOKUP(B468,CLA_Accounts!B:K,5,0)</f>
        <v>#N/A</v>
      </c>
      <c r="H468" s="28" t="e">
        <f>VLOOKUP($B468,VENTURE_Accounts!B:K,5,FALSE)</f>
        <v>#N/A</v>
      </c>
      <c r="I468" s="53">
        <f>VLOOKUP(B468,CLA_Berekeningen!B$6:X$191,5,FALSE)</f>
        <v>0</v>
      </c>
      <c r="J468" s="51">
        <f>VLOOKUP(B468,CLA_Berekeningen!B$6:X$191,20,FALSE)</f>
        <v>0</v>
      </c>
      <c r="K468" s="53">
        <f t="shared" si="21"/>
        <v>0</v>
      </c>
      <c r="L468" s="28" t="str">
        <f>VLOOKUP(B468,CLA_Berekeningen!B:X,23,0)</f>
        <v>0</v>
      </c>
      <c r="M468" s="4"/>
      <c r="N468" s="55" t="e">
        <f t="shared" si="22"/>
        <v>#N/A</v>
      </c>
      <c r="O468" s="55" t="e">
        <f t="shared" si="23"/>
        <v>#N/A</v>
      </c>
      <c r="P468" s="4" t="e">
        <f>_xlfn.CONCAT("Beste ",C468,". Je hebt een CLA balans van ",G468," CLA eyecons en een",CLA_Gegevens!$C$3," eyeventure balans van ",H468," eyecons. Je hebt €",J468," rente verdiend op een CLA investering van €",I468,". Dat brengt de totaalwaarde naar €",K468," te converteren. Dit is berekend als ",L468," ",CLA_Gegevens!$C$3," eyeventure eyecons te transfereren bij een waardering van €",CLA_Gegevens!$C$29,". Je nieuwe balans is daarmee ",N468, " ",CLA_Gegevens!$C$3," eyeventure eyecons")</f>
        <v>#N/A</v>
      </c>
    </row>
    <row r="469" spans="2:16" x14ac:dyDescent="0.55000000000000004">
      <c r="B469" s="4">
        <f>CLA_Accounts!$B467</f>
        <v>0</v>
      </c>
      <c r="C469" s="4" t="e">
        <f>VLOOKUP($B469,VENTURE_Accounts!B:K,9,FALSE)</f>
        <v>#N/A</v>
      </c>
      <c r="D469" s="4" t="e">
        <f>VLOOKUP(B469,CLA_Accounts!B:E,4,0)</f>
        <v>#N/A</v>
      </c>
      <c r="E469" s="4" t="e">
        <f>VLOOKUP($B469,VENTURE_Accounts!B:E,4,FALSE)</f>
        <v>#N/A</v>
      </c>
      <c r="F469" s="4" t="e">
        <f>VLOOKUP($B469,VENTURE_Accounts!B:E,2,FALSE)</f>
        <v>#N/A</v>
      </c>
      <c r="G469" s="4" t="e">
        <f>VLOOKUP(B469,CLA_Accounts!B:K,5,0)</f>
        <v>#N/A</v>
      </c>
      <c r="H469" s="28" t="e">
        <f>VLOOKUP($B469,VENTURE_Accounts!B:K,5,FALSE)</f>
        <v>#N/A</v>
      </c>
      <c r="I469" s="53">
        <f>VLOOKUP(B469,CLA_Berekeningen!B$6:X$191,5,FALSE)</f>
        <v>0</v>
      </c>
      <c r="J469" s="51">
        <f>VLOOKUP(B469,CLA_Berekeningen!B$6:X$191,20,FALSE)</f>
        <v>0</v>
      </c>
      <c r="K469" s="53">
        <f t="shared" si="21"/>
        <v>0</v>
      </c>
      <c r="L469" s="28" t="str">
        <f>VLOOKUP(B469,CLA_Berekeningen!B:X,23,0)</f>
        <v>0</v>
      </c>
      <c r="M469" s="4"/>
      <c r="N469" s="55" t="e">
        <f t="shared" si="22"/>
        <v>#N/A</v>
      </c>
      <c r="O469" s="55" t="e">
        <f t="shared" si="23"/>
        <v>#N/A</v>
      </c>
      <c r="P469" s="4" t="e">
        <f>_xlfn.CONCAT("Beste ",C469,". Je hebt een CLA balans van ",G469," CLA eyecons en een",CLA_Gegevens!$C$3," eyeventure balans van ",H469," eyecons. Je hebt €",J469," rente verdiend op een CLA investering van €",I469,". Dat brengt de totaalwaarde naar €",K469," te converteren. Dit is berekend als ",L469," ",CLA_Gegevens!$C$3," eyeventure eyecons te transfereren bij een waardering van €",CLA_Gegevens!$C$29,". Je nieuwe balans is daarmee ",N469, " ",CLA_Gegevens!$C$3," eyeventure eyecons")</f>
        <v>#N/A</v>
      </c>
    </row>
    <row r="470" spans="2:16" x14ac:dyDescent="0.55000000000000004">
      <c r="B470" s="4">
        <f>CLA_Accounts!$B468</f>
        <v>0</v>
      </c>
      <c r="C470" s="4" t="e">
        <f>VLOOKUP($B470,VENTURE_Accounts!B:K,9,FALSE)</f>
        <v>#N/A</v>
      </c>
      <c r="D470" s="4" t="e">
        <f>VLOOKUP(B470,CLA_Accounts!B:E,4,0)</f>
        <v>#N/A</v>
      </c>
      <c r="E470" s="4" t="e">
        <f>VLOOKUP($B470,VENTURE_Accounts!B:E,4,FALSE)</f>
        <v>#N/A</v>
      </c>
      <c r="F470" s="4" t="e">
        <f>VLOOKUP($B470,VENTURE_Accounts!B:E,2,FALSE)</f>
        <v>#N/A</v>
      </c>
      <c r="G470" s="4" t="e">
        <f>VLOOKUP(B470,CLA_Accounts!B:K,5,0)</f>
        <v>#N/A</v>
      </c>
      <c r="H470" s="28" t="e">
        <f>VLOOKUP($B470,VENTURE_Accounts!B:K,5,FALSE)</f>
        <v>#N/A</v>
      </c>
      <c r="I470" s="53">
        <f>VLOOKUP(B470,CLA_Berekeningen!B$6:X$191,5,FALSE)</f>
        <v>0</v>
      </c>
      <c r="J470" s="51">
        <f>VLOOKUP(B470,CLA_Berekeningen!B$6:X$191,20,FALSE)</f>
        <v>0</v>
      </c>
      <c r="K470" s="53">
        <f t="shared" si="21"/>
        <v>0</v>
      </c>
      <c r="L470" s="28" t="str">
        <f>VLOOKUP(B470,CLA_Berekeningen!B:X,23,0)</f>
        <v>0</v>
      </c>
      <c r="M470" s="4"/>
      <c r="N470" s="55" t="e">
        <f t="shared" si="22"/>
        <v>#N/A</v>
      </c>
      <c r="O470" s="55" t="e">
        <f t="shared" si="23"/>
        <v>#N/A</v>
      </c>
      <c r="P470" s="4" t="e">
        <f>_xlfn.CONCAT("Beste ",C470,". Je hebt een CLA balans van ",G470," CLA eyecons en een",CLA_Gegevens!$C$3," eyeventure balans van ",H470," eyecons. Je hebt €",J470," rente verdiend op een CLA investering van €",I470,". Dat brengt de totaalwaarde naar €",K470," te converteren. Dit is berekend als ",L470," ",CLA_Gegevens!$C$3," eyeventure eyecons te transfereren bij een waardering van €",CLA_Gegevens!$C$29,". Je nieuwe balans is daarmee ",N470, " ",CLA_Gegevens!$C$3," eyeventure eyecons")</f>
        <v>#N/A</v>
      </c>
    </row>
    <row r="471" spans="2:16" x14ac:dyDescent="0.55000000000000004">
      <c r="B471" s="4">
        <f>CLA_Accounts!$B469</f>
        <v>0</v>
      </c>
      <c r="C471" s="4" t="e">
        <f>VLOOKUP($B471,VENTURE_Accounts!B:K,9,FALSE)</f>
        <v>#N/A</v>
      </c>
      <c r="D471" s="4" t="e">
        <f>VLOOKUP(B471,CLA_Accounts!B:E,4,0)</f>
        <v>#N/A</v>
      </c>
      <c r="E471" s="4" t="e">
        <f>VLOOKUP($B471,VENTURE_Accounts!B:E,4,FALSE)</f>
        <v>#N/A</v>
      </c>
      <c r="F471" s="4" t="e">
        <f>VLOOKUP($B471,VENTURE_Accounts!B:E,2,FALSE)</f>
        <v>#N/A</v>
      </c>
      <c r="G471" s="4" t="e">
        <f>VLOOKUP(B471,CLA_Accounts!B:K,5,0)</f>
        <v>#N/A</v>
      </c>
      <c r="H471" s="28" t="e">
        <f>VLOOKUP($B471,VENTURE_Accounts!B:K,5,FALSE)</f>
        <v>#N/A</v>
      </c>
      <c r="I471" s="53">
        <f>VLOOKUP(B471,CLA_Berekeningen!B$6:X$191,5,FALSE)</f>
        <v>0</v>
      </c>
      <c r="J471" s="51">
        <f>VLOOKUP(B471,CLA_Berekeningen!B$6:X$191,20,FALSE)</f>
        <v>0</v>
      </c>
      <c r="K471" s="53">
        <f t="shared" si="21"/>
        <v>0</v>
      </c>
      <c r="L471" s="28" t="str">
        <f>VLOOKUP(B471,CLA_Berekeningen!B:X,23,0)</f>
        <v>0</v>
      </c>
      <c r="M471" s="4"/>
      <c r="N471" s="55" t="e">
        <f t="shared" si="22"/>
        <v>#N/A</v>
      </c>
      <c r="O471" s="55" t="e">
        <f t="shared" si="23"/>
        <v>#N/A</v>
      </c>
      <c r="P471" s="4" t="e">
        <f>_xlfn.CONCAT("Beste ",C471,". Je hebt een CLA balans van ",G471," CLA eyecons en een",CLA_Gegevens!$C$3," eyeventure balans van ",H471," eyecons. Je hebt €",J471," rente verdiend op een CLA investering van €",I471,". Dat brengt de totaalwaarde naar €",K471," te converteren. Dit is berekend als ",L471," ",CLA_Gegevens!$C$3," eyeventure eyecons te transfereren bij een waardering van €",CLA_Gegevens!$C$29,". Je nieuwe balans is daarmee ",N471, " ",CLA_Gegevens!$C$3," eyeventure eyecons")</f>
        <v>#N/A</v>
      </c>
    </row>
    <row r="472" spans="2:16" x14ac:dyDescent="0.55000000000000004">
      <c r="B472" s="4">
        <f>CLA_Accounts!$B470</f>
        <v>0</v>
      </c>
      <c r="C472" s="4" t="e">
        <f>VLOOKUP($B472,VENTURE_Accounts!B:K,9,FALSE)</f>
        <v>#N/A</v>
      </c>
      <c r="D472" s="4" t="e">
        <f>VLOOKUP(B472,CLA_Accounts!B:E,4,0)</f>
        <v>#N/A</v>
      </c>
      <c r="E472" s="4" t="e">
        <f>VLOOKUP($B472,VENTURE_Accounts!B:E,4,FALSE)</f>
        <v>#N/A</v>
      </c>
      <c r="F472" s="4" t="e">
        <f>VLOOKUP($B472,VENTURE_Accounts!B:E,2,FALSE)</f>
        <v>#N/A</v>
      </c>
      <c r="G472" s="4" t="e">
        <f>VLOOKUP(B472,CLA_Accounts!B:K,5,0)</f>
        <v>#N/A</v>
      </c>
      <c r="H472" s="28" t="e">
        <f>VLOOKUP($B472,VENTURE_Accounts!B:K,5,FALSE)</f>
        <v>#N/A</v>
      </c>
      <c r="I472" s="53">
        <f>VLOOKUP(B472,CLA_Berekeningen!B$6:X$191,5,FALSE)</f>
        <v>0</v>
      </c>
      <c r="J472" s="51">
        <f>VLOOKUP(B472,CLA_Berekeningen!B$6:X$191,20,FALSE)</f>
        <v>0</v>
      </c>
      <c r="K472" s="53">
        <f t="shared" si="21"/>
        <v>0</v>
      </c>
      <c r="L472" s="28" t="str">
        <f>VLOOKUP(B472,CLA_Berekeningen!B:X,23,0)</f>
        <v>0</v>
      </c>
      <c r="M472" s="4"/>
      <c r="N472" s="55" t="e">
        <f t="shared" si="22"/>
        <v>#N/A</v>
      </c>
      <c r="O472" s="55" t="e">
        <f t="shared" si="23"/>
        <v>#N/A</v>
      </c>
      <c r="P472" s="4" t="e">
        <f>_xlfn.CONCAT("Beste ",C472,". Je hebt een CLA balans van ",G472," CLA eyecons en een",CLA_Gegevens!$C$3," eyeventure balans van ",H472," eyecons. Je hebt €",J472," rente verdiend op een CLA investering van €",I472,". Dat brengt de totaalwaarde naar €",K472," te converteren. Dit is berekend als ",L472," ",CLA_Gegevens!$C$3," eyeventure eyecons te transfereren bij een waardering van €",CLA_Gegevens!$C$29,". Je nieuwe balans is daarmee ",N472, " ",CLA_Gegevens!$C$3," eyeventure eyecons")</f>
        <v>#N/A</v>
      </c>
    </row>
    <row r="473" spans="2:16" x14ac:dyDescent="0.55000000000000004">
      <c r="B473" s="4">
        <f>CLA_Accounts!$B471</f>
        <v>0</v>
      </c>
      <c r="C473" s="4" t="e">
        <f>VLOOKUP($B473,VENTURE_Accounts!B:K,9,FALSE)</f>
        <v>#N/A</v>
      </c>
      <c r="D473" s="4" t="e">
        <f>VLOOKUP(B473,CLA_Accounts!B:E,4,0)</f>
        <v>#N/A</v>
      </c>
      <c r="E473" s="4" t="e">
        <f>VLOOKUP($B473,VENTURE_Accounts!B:E,4,FALSE)</f>
        <v>#N/A</v>
      </c>
      <c r="F473" s="4" t="e">
        <f>VLOOKUP($B473,VENTURE_Accounts!B:E,2,FALSE)</f>
        <v>#N/A</v>
      </c>
      <c r="G473" s="4" t="e">
        <f>VLOOKUP(B473,CLA_Accounts!B:K,5,0)</f>
        <v>#N/A</v>
      </c>
      <c r="H473" s="28" t="e">
        <f>VLOOKUP($B473,VENTURE_Accounts!B:K,5,FALSE)</f>
        <v>#N/A</v>
      </c>
      <c r="I473" s="53">
        <f>VLOOKUP(B473,CLA_Berekeningen!B$6:X$191,5,FALSE)</f>
        <v>0</v>
      </c>
      <c r="J473" s="51">
        <f>VLOOKUP(B473,CLA_Berekeningen!B$6:X$191,20,FALSE)</f>
        <v>0</v>
      </c>
      <c r="K473" s="53">
        <f t="shared" si="21"/>
        <v>0</v>
      </c>
      <c r="L473" s="28" t="str">
        <f>VLOOKUP(B473,CLA_Berekeningen!B:X,23,0)</f>
        <v>0</v>
      </c>
      <c r="M473" s="4"/>
      <c r="N473" s="55" t="e">
        <f t="shared" si="22"/>
        <v>#N/A</v>
      </c>
      <c r="O473" s="55" t="e">
        <f t="shared" si="23"/>
        <v>#N/A</v>
      </c>
      <c r="P473" s="4" t="e">
        <f>_xlfn.CONCAT("Beste ",C473,". Je hebt een CLA balans van ",G473," CLA eyecons en een",CLA_Gegevens!$C$3," eyeventure balans van ",H473," eyecons. Je hebt €",J473," rente verdiend op een CLA investering van €",I473,". Dat brengt de totaalwaarde naar €",K473," te converteren. Dit is berekend als ",L473," ",CLA_Gegevens!$C$3," eyeventure eyecons te transfereren bij een waardering van €",CLA_Gegevens!$C$29,". Je nieuwe balans is daarmee ",N473, " ",CLA_Gegevens!$C$3," eyeventure eyecons")</f>
        <v>#N/A</v>
      </c>
    </row>
    <row r="474" spans="2:16" x14ac:dyDescent="0.55000000000000004">
      <c r="B474" s="4">
        <f>CLA_Accounts!$B472</f>
        <v>0</v>
      </c>
      <c r="C474" s="4" t="e">
        <f>VLOOKUP($B474,VENTURE_Accounts!B:K,9,FALSE)</f>
        <v>#N/A</v>
      </c>
      <c r="D474" s="4" t="e">
        <f>VLOOKUP(B474,CLA_Accounts!B:E,4,0)</f>
        <v>#N/A</v>
      </c>
      <c r="E474" s="4" t="e">
        <f>VLOOKUP($B474,VENTURE_Accounts!B:E,4,FALSE)</f>
        <v>#N/A</v>
      </c>
      <c r="F474" s="4" t="e">
        <f>VLOOKUP($B474,VENTURE_Accounts!B:E,2,FALSE)</f>
        <v>#N/A</v>
      </c>
      <c r="G474" s="4" t="e">
        <f>VLOOKUP(B474,CLA_Accounts!B:K,5,0)</f>
        <v>#N/A</v>
      </c>
      <c r="H474" s="28" t="e">
        <f>VLOOKUP($B474,VENTURE_Accounts!B:K,5,FALSE)</f>
        <v>#N/A</v>
      </c>
      <c r="I474" s="53">
        <f>VLOOKUP(B474,CLA_Berekeningen!B$6:X$191,5,FALSE)</f>
        <v>0</v>
      </c>
      <c r="J474" s="51">
        <f>VLOOKUP(B474,CLA_Berekeningen!B$6:X$191,20,FALSE)</f>
        <v>0</v>
      </c>
      <c r="K474" s="53">
        <f t="shared" si="21"/>
        <v>0</v>
      </c>
      <c r="L474" s="28" t="str">
        <f>VLOOKUP(B474,CLA_Berekeningen!B:X,23,0)</f>
        <v>0</v>
      </c>
      <c r="M474" s="4"/>
      <c r="N474" s="55" t="e">
        <f t="shared" si="22"/>
        <v>#N/A</v>
      </c>
      <c r="O474" s="55" t="e">
        <f t="shared" si="23"/>
        <v>#N/A</v>
      </c>
      <c r="P474" s="4" t="e">
        <f>_xlfn.CONCAT("Beste ",C474,". Je hebt een CLA balans van ",G474," CLA eyecons en een",CLA_Gegevens!$C$3," eyeventure balans van ",H474," eyecons. Je hebt €",J474," rente verdiend op een CLA investering van €",I474,". Dat brengt de totaalwaarde naar €",K474," te converteren. Dit is berekend als ",L474," ",CLA_Gegevens!$C$3," eyeventure eyecons te transfereren bij een waardering van €",CLA_Gegevens!$C$29,". Je nieuwe balans is daarmee ",N474, " ",CLA_Gegevens!$C$3," eyeventure eyecons")</f>
        <v>#N/A</v>
      </c>
    </row>
    <row r="475" spans="2:16" x14ac:dyDescent="0.55000000000000004">
      <c r="B475" s="4">
        <f>CLA_Accounts!$B473</f>
        <v>0</v>
      </c>
      <c r="C475" s="4" t="e">
        <f>VLOOKUP($B475,VENTURE_Accounts!B:K,9,FALSE)</f>
        <v>#N/A</v>
      </c>
      <c r="D475" s="4" t="e">
        <f>VLOOKUP(B475,CLA_Accounts!B:E,4,0)</f>
        <v>#N/A</v>
      </c>
      <c r="E475" s="4" t="e">
        <f>VLOOKUP($B475,VENTURE_Accounts!B:E,4,FALSE)</f>
        <v>#N/A</v>
      </c>
      <c r="F475" s="4" t="e">
        <f>VLOOKUP($B475,VENTURE_Accounts!B:E,2,FALSE)</f>
        <v>#N/A</v>
      </c>
      <c r="G475" s="4" t="e">
        <f>VLOOKUP(B475,CLA_Accounts!B:K,5,0)</f>
        <v>#N/A</v>
      </c>
      <c r="H475" s="28" t="e">
        <f>VLOOKUP($B475,VENTURE_Accounts!B:K,5,FALSE)</f>
        <v>#N/A</v>
      </c>
      <c r="I475" s="53">
        <f>VLOOKUP(B475,CLA_Berekeningen!B$6:X$191,5,FALSE)</f>
        <v>0</v>
      </c>
      <c r="J475" s="51">
        <f>VLOOKUP(B475,CLA_Berekeningen!B$6:X$191,20,FALSE)</f>
        <v>0</v>
      </c>
      <c r="K475" s="53">
        <f t="shared" si="21"/>
        <v>0</v>
      </c>
      <c r="L475" s="28" t="str">
        <f>VLOOKUP(B475,CLA_Berekeningen!B:X,23,0)</f>
        <v>0</v>
      </c>
      <c r="M475" s="4"/>
      <c r="N475" s="55" t="e">
        <f t="shared" si="22"/>
        <v>#N/A</v>
      </c>
      <c r="O475" s="55" t="e">
        <f t="shared" si="23"/>
        <v>#N/A</v>
      </c>
      <c r="P475" s="4" t="e">
        <f>_xlfn.CONCAT("Beste ",C475,". Je hebt een CLA balans van ",G475," CLA eyecons en een",CLA_Gegevens!$C$3," eyeventure balans van ",H475," eyecons. Je hebt €",J475," rente verdiend op een CLA investering van €",I475,". Dat brengt de totaalwaarde naar €",K475," te converteren. Dit is berekend als ",L475," ",CLA_Gegevens!$C$3," eyeventure eyecons te transfereren bij een waardering van €",CLA_Gegevens!$C$29,". Je nieuwe balans is daarmee ",N475, " ",CLA_Gegevens!$C$3," eyeventure eyecons")</f>
        <v>#N/A</v>
      </c>
    </row>
    <row r="476" spans="2:16" x14ac:dyDescent="0.55000000000000004">
      <c r="B476" s="4">
        <f>CLA_Accounts!$B474</f>
        <v>0</v>
      </c>
      <c r="C476" s="4" t="e">
        <f>VLOOKUP($B476,VENTURE_Accounts!B:K,9,FALSE)</f>
        <v>#N/A</v>
      </c>
      <c r="D476" s="4" t="e">
        <f>VLOOKUP(B476,CLA_Accounts!B:E,4,0)</f>
        <v>#N/A</v>
      </c>
      <c r="E476" s="4" t="e">
        <f>VLOOKUP($B476,VENTURE_Accounts!B:E,4,FALSE)</f>
        <v>#N/A</v>
      </c>
      <c r="F476" s="4" t="e">
        <f>VLOOKUP($B476,VENTURE_Accounts!B:E,2,FALSE)</f>
        <v>#N/A</v>
      </c>
      <c r="G476" s="4" t="e">
        <f>VLOOKUP(B476,CLA_Accounts!B:K,5,0)</f>
        <v>#N/A</v>
      </c>
      <c r="H476" s="28" t="e">
        <f>VLOOKUP($B476,VENTURE_Accounts!B:K,5,FALSE)</f>
        <v>#N/A</v>
      </c>
      <c r="I476" s="53">
        <f>VLOOKUP(B476,CLA_Berekeningen!B$6:X$191,5,FALSE)</f>
        <v>0</v>
      </c>
      <c r="J476" s="51">
        <f>VLOOKUP(B476,CLA_Berekeningen!B$6:X$191,20,FALSE)</f>
        <v>0</v>
      </c>
      <c r="K476" s="53">
        <f t="shared" si="21"/>
        <v>0</v>
      </c>
      <c r="L476" s="28" t="str">
        <f>VLOOKUP(B476,CLA_Berekeningen!B:X,23,0)</f>
        <v>0</v>
      </c>
      <c r="M476" s="4"/>
      <c r="N476" s="55" t="e">
        <f t="shared" si="22"/>
        <v>#N/A</v>
      </c>
      <c r="O476" s="55" t="e">
        <f t="shared" si="23"/>
        <v>#N/A</v>
      </c>
      <c r="P476" s="4" t="e">
        <f>_xlfn.CONCAT("Beste ",C476,". Je hebt een CLA balans van ",G476," CLA eyecons en een",CLA_Gegevens!$C$3," eyeventure balans van ",H476," eyecons. Je hebt €",J476," rente verdiend op een CLA investering van €",I476,". Dat brengt de totaalwaarde naar €",K476," te converteren. Dit is berekend als ",L476," ",CLA_Gegevens!$C$3," eyeventure eyecons te transfereren bij een waardering van €",CLA_Gegevens!$C$29,". Je nieuwe balans is daarmee ",N476, " ",CLA_Gegevens!$C$3," eyeventure eyecons")</f>
        <v>#N/A</v>
      </c>
    </row>
    <row r="477" spans="2:16" x14ac:dyDescent="0.55000000000000004">
      <c r="B477" s="4">
        <f>CLA_Accounts!$B475</f>
        <v>0</v>
      </c>
      <c r="C477" s="4" t="e">
        <f>VLOOKUP($B477,VENTURE_Accounts!B:K,9,FALSE)</f>
        <v>#N/A</v>
      </c>
      <c r="D477" s="4" t="e">
        <f>VLOOKUP(B477,CLA_Accounts!B:E,4,0)</f>
        <v>#N/A</v>
      </c>
      <c r="E477" s="4" t="e">
        <f>VLOOKUP($B477,VENTURE_Accounts!B:E,4,FALSE)</f>
        <v>#N/A</v>
      </c>
      <c r="F477" s="4" t="e">
        <f>VLOOKUP($B477,VENTURE_Accounts!B:E,2,FALSE)</f>
        <v>#N/A</v>
      </c>
      <c r="G477" s="4" t="e">
        <f>VLOOKUP(B477,CLA_Accounts!B:K,5,0)</f>
        <v>#N/A</v>
      </c>
      <c r="H477" s="28" t="e">
        <f>VLOOKUP($B477,VENTURE_Accounts!B:K,5,FALSE)</f>
        <v>#N/A</v>
      </c>
      <c r="I477" s="53">
        <f>VLOOKUP(B477,CLA_Berekeningen!B$6:X$191,5,FALSE)</f>
        <v>0</v>
      </c>
      <c r="J477" s="51">
        <f>VLOOKUP(B477,CLA_Berekeningen!B$6:X$191,20,FALSE)</f>
        <v>0</v>
      </c>
      <c r="K477" s="53">
        <f t="shared" si="21"/>
        <v>0</v>
      </c>
      <c r="L477" s="28" t="str">
        <f>VLOOKUP(B477,CLA_Berekeningen!B:X,23,0)</f>
        <v>0</v>
      </c>
      <c r="M477" s="4"/>
      <c r="N477" s="55" t="e">
        <f t="shared" si="22"/>
        <v>#N/A</v>
      </c>
      <c r="O477" s="55" t="e">
        <f t="shared" si="23"/>
        <v>#N/A</v>
      </c>
      <c r="P477" s="4" t="e">
        <f>_xlfn.CONCAT("Beste ",C477,". Je hebt een CLA balans van ",G477," CLA eyecons en een",CLA_Gegevens!$C$3," eyeventure balans van ",H477," eyecons. Je hebt €",J477," rente verdiend op een CLA investering van €",I477,". Dat brengt de totaalwaarde naar €",K477," te converteren. Dit is berekend als ",L477," ",CLA_Gegevens!$C$3," eyeventure eyecons te transfereren bij een waardering van €",CLA_Gegevens!$C$29,". Je nieuwe balans is daarmee ",N477, " ",CLA_Gegevens!$C$3," eyeventure eyecons")</f>
        <v>#N/A</v>
      </c>
    </row>
    <row r="478" spans="2:16" x14ac:dyDescent="0.55000000000000004">
      <c r="B478" s="4">
        <f>CLA_Accounts!$B476</f>
        <v>0</v>
      </c>
      <c r="C478" s="4" t="e">
        <f>VLOOKUP($B478,VENTURE_Accounts!B:K,9,FALSE)</f>
        <v>#N/A</v>
      </c>
      <c r="D478" s="4" t="e">
        <f>VLOOKUP(B478,CLA_Accounts!B:E,4,0)</f>
        <v>#N/A</v>
      </c>
      <c r="E478" s="4" t="e">
        <f>VLOOKUP($B478,VENTURE_Accounts!B:E,4,FALSE)</f>
        <v>#N/A</v>
      </c>
      <c r="F478" s="4" t="e">
        <f>VLOOKUP($B478,VENTURE_Accounts!B:E,2,FALSE)</f>
        <v>#N/A</v>
      </c>
      <c r="G478" s="4" t="e">
        <f>VLOOKUP(B478,CLA_Accounts!B:K,5,0)</f>
        <v>#N/A</v>
      </c>
      <c r="H478" s="28" t="e">
        <f>VLOOKUP($B478,VENTURE_Accounts!B:K,5,FALSE)</f>
        <v>#N/A</v>
      </c>
      <c r="I478" s="53">
        <f>VLOOKUP(B478,CLA_Berekeningen!B$6:X$191,5,FALSE)</f>
        <v>0</v>
      </c>
      <c r="J478" s="51">
        <f>VLOOKUP(B478,CLA_Berekeningen!B$6:X$191,20,FALSE)</f>
        <v>0</v>
      </c>
      <c r="K478" s="53">
        <f t="shared" si="21"/>
        <v>0</v>
      </c>
      <c r="L478" s="28" t="str">
        <f>VLOOKUP(B478,CLA_Berekeningen!B:X,23,0)</f>
        <v>0</v>
      </c>
      <c r="M478" s="4"/>
      <c r="N478" s="55" t="e">
        <f t="shared" si="22"/>
        <v>#N/A</v>
      </c>
      <c r="O478" s="55" t="e">
        <f t="shared" si="23"/>
        <v>#N/A</v>
      </c>
      <c r="P478" s="4" t="e">
        <f>_xlfn.CONCAT("Beste ",C478,". Je hebt een CLA balans van ",G478," CLA eyecons en een",CLA_Gegevens!$C$3," eyeventure balans van ",H478," eyecons. Je hebt €",J478," rente verdiend op een CLA investering van €",I478,". Dat brengt de totaalwaarde naar €",K478," te converteren. Dit is berekend als ",L478," ",CLA_Gegevens!$C$3," eyeventure eyecons te transfereren bij een waardering van €",CLA_Gegevens!$C$29,". Je nieuwe balans is daarmee ",N478, " ",CLA_Gegevens!$C$3," eyeventure eyecons")</f>
        <v>#N/A</v>
      </c>
    </row>
    <row r="479" spans="2:16" x14ac:dyDescent="0.55000000000000004">
      <c r="B479" s="4">
        <f>CLA_Accounts!$B477</f>
        <v>0</v>
      </c>
      <c r="C479" s="4" t="e">
        <f>VLOOKUP($B479,VENTURE_Accounts!B:K,9,FALSE)</f>
        <v>#N/A</v>
      </c>
      <c r="D479" s="4" t="e">
        <f>VLOOKUP(B479,CLA_Accounts!B:E,4,0)</f>
        <v>#N/A</v>
      </c>
      <c r="E479" s="4" t="e">
        <f>VLOOKUP($B479,VENTURE_Accounts!B:E,4,FALSE)</f>
        <v>#N/A</v>
      </c>
      <c r="F479" s="4" t="e">
        <f>VLOOKUP($B479,VENTURE_Accounts!B:E,2,FALSE)</f>
        <v>#N/A</v>
      </c>
      <c r="G479" s="4" t="e">
        <f>VLOOKUP(B479,CLA_Accounts!B:K,5,0)</f>
        <v>#N/A</v>
      </c>
      <c r="H479" s="28" t="e">
        <f>VLOOKUP($B479,VENTURE_Accounts!B:K,5,FALSE)</f>
        <v>#N/A</v>
      </c>
      <c r="I479" s="53">
        <f>VLOOKUP(B479,CLA_Berekeningen!B$6:X$191,5,FALSE)</f>
        <v>0</v>
      </c>
      <c r="J479" s="51">
        <f>VLOOKUP(B479,CLA_Berekeningen!B$6:X$191,20,FALSE)</f>
        <v>0</v>
      </c>
      <c r="K479" s="53">
        <f t="shared" si="21"/>
        <v>0</v>
      </c>
      <c r="L479" s="28" t="str">
        <f>VLOOKUP(B479,CLA_Berekeningen!B:X,23,0)</f>
        <v>0</v>
      </c>
      <c r="M479" s="4"/>
      <c r="N479" s="55" t="e">
        <f t="shared" si="22"/>
        <v>#N/A</v>
      </c>
      <c r="O479" s="55" t="e">
        <f t="shared" si="23"/>
        <v>#N/A</v>
      </c>
      <c r="P479" s="4" t="e">
        <f>_xlfn.CONCAT("Beste ",C479,". Je hebt een CLA balans van ",G479," CLA eyecons en een",CLA_Gegevens!$C$3," eyeventure balans van ",H479," eyecons. Je hebt €",J479," rente verdiend op een CLA investering van €",I479,". Dat brengt de totaalwaarde naar €",K479," te converteren. Dit is berekend als ",L479," ",CLA_Gegevens!$C$3," eyeventure eyecons te transfereren bij een waardering van €",CLA_Gegevens!$C$29,". Je nieuwe balans is daarmee ",N479, " ",CLA_Gegevens!$C$3," eyeventure eyecons")</f>
        <v>#N/A</v>
      </c>
    </row>
    <row r="480" spans="2:16" x14ac:dyDescent="0.55000000000000004">
      <c r="B480" s="4">
        <f>CLA_Accounts!$B478</f>
        <v>0</v>
      </c>
      <c r="C480" s="4" t="e">
        <f>VLOOKUP($B480,VENTURE_Accounts!B:K,9,FALSE)</f>
        <v>#N/A</v>
      </c>
      <c r="D480" s="4" t="e">
        <f>VLOOKUP(B480,CLA_Accounts!B:E,4,0)</f>
        <v>#N/A</v>
      </c>
      <c r="E480" s="4" t="e">
        <f>VLOOKUP($B480,VENTURE_Accounts!B:E,4,FALSE)</f>
        <v>#N/A</v>
      </c>
      <c r="F480" s="4" t="e">
        <f>VLOOKUP($B480,VENTURE_Accounts!B:E,2,FALSE)</f>
        <v>#N/A</v>
      </c>
      <c r="G480" s="4" t="e">
        <f>VLOOKUP(B480,CLA_Accounts!B:K,5,0)</f>
        <v>#N/A</v>
      </c>
      <c r="H480" s="28" t="e">
        <f>VLOOKUP($B480,VENTURE_Accounts!B:K,5,FALSE)</f>
        <v>#N/A</v>
      </c>
      <c r="I480" s="53">
        <f>VLOOKUP(B480,CLA_Berekeningen!B$6:X$191,5,FALSE)</f>
        <v>0</v>
      </c>
      <c r="J480" s="51">
        <f>VLOOKUP(B480,CLA_Berekeningen!B$6:X$191,20,FALSE)</f>
        <v>0</v>
      </c>
      <c r="K480" s="53">
        <f t="shared" si="21"/>
        <v>0</v>
      </c>
      <c r="L480" s="28" t="str">
        <f>VLOOKUP(B480,CLA_Berekeningen!B:X,23,0)</f>
        <v>0</v>
      </c>
      <c r="M480" s="4"/>
      <c r="N480" s="55" t="e">
        <f t="shared" si="22"/>
        <v>#N/A</v>
      </c>
      <c r="O480" s="55" t="e">
        <f t="shared" si="23"/>
        <v>#N/A</v>
      </c>
      <c r="P480" s="4" t="e">
        <f>_xlfn.CONCAT("Beste ",C480,". Je hebt een CLA balans van ",G480," CLA eyecons en een",CLA_Gegevens!$C$3," eyeventure balans van ",H480," eyecons. Je hebt €",J480," rente verdiend op een CLA investering van €",I480,". Dat brengt de totaalwaarde naar €",K480," te converteren. Dit is berekend als ",L480," ",CLA_Gegevens!$C$3," eyeventure eyecons te transfereren bij een waardering van €",CLA_Gegevens!$C$29,". Je nieuwe balans is daarmee ",N480, " ",CLA_Gegevens!$C$3," eyeventure eyecons")</f>
        <v>#N/A</v>
      </c>
    </row>
    <row r="481" spans="2:16" x14ac:dyDescent="0.55000000000000004">
      <c r="B481" s="4">
        <f>CLA_Accounts!$B479</f>
        <v>0</v>
      </c>
      <c r="C481" s="4" t="e">
        <f>VLOOKUP($B481,VENTURE_Accounts!B:K,9,FALSE)</f>
        <v>#N/A</v>
      </c>
      <c r="D481" s="4" t="e">
        <f>VLOOKUP(B481,CLA_Accounts!B:E,4,0)</f>
        <v>#N/A</v>
      </c>
      <c r="E481" s="4" t="e">
        <f>VLOOKUP($B481,VENTURE_Accounts!B:E,4,FALSE)</f>
        <v>#N/A</v>
      </c>
      <c r="F481" s="4" t="e">
        <f>VLOOKUP($B481,VENTURE_Accounts!B:E,2,FALSE)</f>
        <v>#N/A</v>
      </c>
      <c r="G481" s="4" t="e">
        <f>VLOOKUP(B481,CLA_Accounts!B:K,5,0)</f>
        <v>#N/A</v>
      </c>
      <c r="H481" s="28" t="e">
        <f>VLOOKUP($B481,VENTURE_Accounts!B:K,5,FALSE)</f>
        <v>#N/A</v>
      </c>
      <c r="I481" s="53">
        <f>VLOOKUP(B481,CLA_Berekeningen!B$6:X$191,5,FALSE)</f>
        <v>0</v>
      </c>
      <c r="J481" s="51">
        <f>VLOOKUP(B481,CLA_Berekeningen!B$6:X$191,20,FALSE)</f>
        <v>0</v>
      </c>
      <c r="K481" s="53">
        <f t="shared" si="21"/>
        <v>0</v>
      </c>
      <c r="L481" s="28" t="str">
        <f>VLOOKUP(B481,CLA_Berekeningen!B:X,23,0)</f>
        <v>0</v>
      </c>
      <c r="M481" s="4"/>
      <c r="N481" s="55" t="e">
        <f t="shared" si="22"/>
        <v>#N/A</v>
      </c>
      <c r="O481" s="55" t="e">
        <f t="shared" si="23"/>
        <v>#N/A</v>
      </c>
      <c r="P481" s="4" t="e">
        <f>_xlfn.CONCAT("Beste ",C481,". Je hebt een CLA balans van ",G481," CLA eyecons en een",CLA_Gegevens!$C$3," eyeventure balans van ",H481," eyecons. Je hebt €",J481," rente verdiend op een CLA investering van €",I481,". Dat brengt de totaalwaarde naar €",K481," te converteren. Dit is berekend als ",L481," ",CLA_Gegevens!$C$3," eyeventure eyecons te transfereren bij een waardering van €",CLA_Gegevens!$C$29,". Je nieuwe balans is daarmee ",N481, " ",CLA_Gegevens!$C$3," eyeventure eyecons")</f>
        <v>#N/A</v>
      </c>
    </row>
    <row r="482" spans="2:16" x14ac:dyDescent="0.55000000000000004">
      <c r="B482" s="4">
        <f>CLA_Accounts!$B480</f>
        <v>0</v>
      </c>
      <c r="C482" s="4" t="e">
        <f>VLOOKUP($B482,VENTURE_Accounts!B:K,9,FALSE)</f>
        <v>#N/A</v>
      </c>
      <c r="D482" s="4" t="e">
        <f>VLOOKUP(B482,CLA_Accounts!B:E,4,0)</f>
        <v>#N/A</v>
      </c>
      <c r="E482" s="4" t="e">
        <f>VLOOKUP($B482,VENTURE_Accounts!B:E,4,FALSE)</f>
        <v>#N/A</v>
      </c>
      <c r="F482" s="4" t="e">
        <f>VLOOKUP($B482,VENTURE_Accounts!B:E,2,FALSE)</f>
        <v>#N/A</v>
      </c>
      <c r="G482" s="4" t="e">
        <f>VLOOKUP(B482,CLA_Accounts!B:K,5,0)</f>
        <v>#N/A</v>
      </c>
      <c r="H482" s="28" t="e">
        <f>VLOOKUP($B482,VENTURE_Accounts!B:K,5,FALSE)</f>
        <v>#N/A</v>
      </c>
      <c r="I482" s="53">
        <f>VLOOKUP(B482,CLA_Berekeningen!B$6:X$191,5,FALSE)</f>
        <v>0</v>
      </c>
      <c r="J482" s="51">
        <f>VLOOKUP(B482,CLA_Berekeningen!B$6:X$191,20,FALSE)</f>
        <v>0</v>
      </c>
      <c r="K482" s="53">
        <f t="shared" si="21"/>
        <v>0</v>
      </c>
      <c r="L482" s="28" t="str">
        <f>VLOOKUP(B482,CLA_Berekeningen!B:X,23,0)</f>
        <v>0</v>
      </c>
      <c r="M482" s="4"/>
      <c r="N482" s="55" t="e">
        <f t="shared" si="22"/>
        <v>#N/A</v>
      </c>
      <c r="O482" s="55" t="e">
        <f t="shared" si="23"/>
        <v>#N/A</v>
      </c>
      <c r="P482" s="4" t="e">
        <f>_xlfn.CONCAT("Beste ",C482,". Je hebt een CLA balans van ",G482," CLA eyecons en een",CLA_Gegevens!$C$3," eyeventure balans van ",H482," eyecons. Je hebt €",J482," rente verdiend op een CLA investering van €",I482,". Dat brengt de totaalwaarde naar €",K482," te converteren. Dit is berekend als ",L482," ",CLA_Gegevens!$C$3," eyeventure eyecons te transfereren bij een waardering van €",CLA_Gegevens!$C$29,". Je nieuwe balans is daarmee ",N482, " ",CLA_Gegevens!$C$3," eyeventure eyecons")</f>
        <v>#N/A</v>
      </c>
    </row>
    <row r="483" spans="2:16" x14ac:dyDescent="0.55000000000000004">
      <c r="B483" s="4">
        <f>CLA_Accounts!$B481</f>
        <v>0</v>
      </c>
      <c r="C483" s="4" t="e">
        <f>VLOOKUP($B483,VENTURE_Accounts!B:K,9,FALSE)</f>
        <v>#N/A</v>
      </c>
      <c r="D483" s="4" t="e">
        <f>VLOOKUP(B483,CLA_Accounts!B:E,4,0)</f>
        <v>#N/A</v>
      </c>
      <c r="E483" s="4" t="e">
        <f>VLOOKUP($B483,VENTURE_Accounts!B:E,4,FALSE)</f>
        <v>#N/A</v>
      </c>
      <c r="F483" s="4" t="e">
        <f>VLOOKUP($B483,VENTURE_Accounts!B:E,2,FALSE)</f>
        <v>#N/A</v>
      </c>
      <c r="G483" s="4" t="e">
        <f>VLOOKUP(B483,CLA_Accounts!B:K,5,0)</f>
        <v>#N/A</v>
      </c>
      <c r="H483" s="28" t="e">
        <f>VLOOKUP($B483,VENTURE_Accounts!B:K,5,FALSE)</f>
        <v>#N/A</v>
      </c>
      <c r="I483" s="53">
        <f>VLOOKUP(B483,CLA_Berekeningen!B$6:X$191,5,FALSE)</f>
        <v>0</v>
      </c>
      <c r="J483" s="51">
        <f>VLOOKUP(B483,CLA_Berekeningen!B$6:X$191,20,FALSE)</f>
        <v>0</v>
      </c>
      <c r="K483" s="53">
        <f t="shared" si="21"/>
        <v>0</v>
      </c>
      <c r="L483" s="28" t="str">
        <f>VLOOKUP(B483,CLA_Berekeningen!B:X,23,0)</f>
        <v>0</v>
      </c>
      <c r="M483" s="4"/>
      <c r="N483" s="55" t="e">
        <f t="shared" si="22"/>
        <v>#N/A</v>
      </c>
      <c r="O483" s="55" t="e">
        <f t="shared" si="23"/>
        <v>#N/A</v>
      </c>
      <c r="P483" s="4" t="e">
        <f>_xlfn.CONCAT("Beste ",C483,". Je hebt een CLA balans van ",G483," CLA eyecons en een",CLA_Gegevens!$C$3," eyeventure balans van ",H483," eyecons. Je hebt €",J483," rente verdiend op een CLA investering van €",I483,". Dat brengt de totaalwaarde naar €",K483," te converteren. Dit is berekend als ",L483," ",CLA_Gegevens!$C$3," eyeventure eyecons te transfereren bij een waardering van €",CLA_Gegevens!$C$29,". Je nieuwe balans is daarmee ",N483, " ",CLA_Gegevens!$C$3," eyeventure eyecons")</f>
        <v>#N/A</v>
      </c>
    </row>
    <row r="484" spans="2:16" x14ac:dyDescent="0.55000000000000004">
      <c r="B484" s="4">
        <f>CLA_Accounts!$B482</f>
        <v>0</v>
      </c>
      <c r="C484" s="4" t="e">
        <f>VLOOKUP($B484,VENTURE_Accounts!B:K,9,FALSE)</f>
        <v>#N/A</v>
      </c>
      <c r="D484" s="4" t="e">
        <f>VLOOKUP(B484,CLA_Accounts!B:E,4,0)</f>
        <v>#N/A</v>
      </c>
      <c r="E484" s="4" t="e">
        <f>VLOOKUP($B484,VENTURE_Accounts!B:E,4,FALSE)</f>
        <v>#N/A</v>
      </c>
      <c r="F484" s="4" t="e">
        <f>VLOOKUP($B484,VENTURE_Accounts!B:E,2,FALSE)</f>
        <v>#N/A</v>
      </c>
      <c r="G484" s="4" t="e">
        <f>VLOOKUP(B484,CLA_Accounts!B:K,5,0)</f>
        <v>#N/A</v>
      </c>
      <c r="H484" s="28" t="e">
        <f>VLOOKUP($B484,VENTURE_Accounts!B:K,5,FALSE)</f>
        <v>#N/A</v>
      </c>
      <c r="I484" s="53">
        <f>VLOOKUP(B484,CLA_Berekeningen!B$6:X$191,5,FALSE)</f>
        <v>0</v>
      </c>
      <c r="J484" s="51">
        <f>VLOOKUP(B484,CLA_Berekeningen!B$6:X$191,20,FALSE)</f>
        <v>0</v>
      </c>
      <c r="K484" s="53">
        <f t="shared" si="21"/>
        <v>0</v>
      </c>
      <c r="L484" s="28" t="str">
        <f>VLOOKUP(B484,CLA_Berekeningen!B:X,23,0)</f>
        <v>0</v>
      </c>
      <c r="M484" s="4"/>
      <c r="N484" s="55" t="e">
        <f t="shared" si="22"/>
        <v>#N/A</v>
      </c>
      <c r="O484" s="55" t="e">
        <f t="shared" si="23"/>
        <v>#N/A</v>
      </c>
      <c r="P484" s="4" t="e">
        <f>_xlfn.CONCAT("Beste ",C484,". Je hebt een CLA balans van ",G484," CLA eyecons en een",CLA_Gegevens!$C$3," eyeventure balans van ",H484," eyecons. Je hebt €",J484," rente verdiend op een CLA investering van €",I484,". Dat brengt de totaalwaarde naar €",K484," te converteren. Dit is berekend als ",L484," ",CLA_Gegevens!$C$3," eyeventure eyecons te transfereren bij een waardering van €",CLA_Gegevens!$C$29,". Je nieuwe balans is daarmee ",N484, " ",CLA_Gegevens!$C$3," eyeventure eyecons")</f>
        <v>#N/A</v>
      </c>
    </row>
    <row r="485" spans="2:16" x14ac:dyDescent="0.55000000000000004">
      <c r="B485" s="4">
        <f>CLA_Accounts!$B483</f>
        <v>0</v>
      </c>
      <c r="C485" s="4" t="e">
        <f>VLOOKUP($B485,VENTURE_Accounts!B:K,9,FALSE)</f>
        <v>#N/A</v>
      </c>
      <c r="D485" s="4" t="e">
        <f>VLOOKUP(B485,CLA_Accounts!B:E,4,0)</f>
        <v>#N/A</v>
      </c>
      <c r="E485" s="4" t="e">
        <f>VLOOKUP($B485,VENTURE_Accounts!B:E,4,FALSE)</f>
        <v>#N/A</v>
      </c>
      <c r="F485" s="4" t="e">
        <f>VLOOKUP($B485,VENTURE_Accounts!B:E,2,FALSE)</f>
        <v>#N/A</v>
      </c>
      <c r="G485" s="4" t="e">
        <f>VLOOKUP(B485,CLA_Accounts!B:K,5,0)</f>
        <v>#N/A</v>
      </c>
      <c r="H485" s="28" t="e">
        <f>VLOOKUP($B485,VENTURE_Accounts!B:K,5,FALSE)</f>
        <v>#N/A</v>
      </c>
      <c r="I485" s="53">
        <f>VLOOKUP(B485,CLA_Berekeningen!B$6:X$191,5,FALSE)</f>
        <v>0</v>
      </c>
      <c r="J485" s="51">
        <f>VLOOKUP(B485,CLA_Berekeningen!B$6:X$191,20,FALSE)</f>
        <v>0</v>
      </c>
      <c r="K485" s="53">
        <f t="shared" si="21"/>
        <v>0</v>
      </c>
      <c r="L485" s="28" t="str">
        <f>VLOOKUP(B485,CLA_Berekeningen!B:X,23,0)</f>
        <v>0</v>
      </c>
      <c r="M485" s="4"/>
      <c r="N485" s="55" t="e">
        <f t="shared" si="22"/>
        <v>#N/A</v>
      </c>
      <c r="O485" s="55" t="e">
        <f t="shared" si="23"/>
        <v>#N/A</v>
      </c>
      <c r="P485" s="4" t="e">
        <f>_xlfn.CONCAT("Beste ",C485,". Je hebt een CLA balans van ",G485," CLA eyecons en een",CLA_Gegevens!$C$3," eyeventure balans van ",H485," eyecons. Je hebt €",J485," rente verdiend op een CLA investering van €",I485,". Dat brengt de totaalwaarde naar €",K485," te converteren. Dit is berekend als ",L485," ",CLA_Gegevens!$C$3," eyeventure eyecons te transfereren bij een waardering van €",CLA_Gegevens!$C$29,". Je nieuwe balans is daarmee ",N485, " ",CLA_Gegevens!$C$3," eyeventure eyecons")</f>
        <v>#N/A</v>
      </c>
    </row>
    <row r="486" spans="2:16" x14ac:dyDescent="0.55000000000000004">
      <c r="B486" s="4">
        <f>CLA_Accounts!$B484</f>
        <v>0</v>
      </c>
      <c r="C486" s="4" t="e">
        <f>VLOOKUP($B486,VENTURE_Accounts!B:K,9,FALSE)</f>
        <v>#N/A</v>
      </c>
      <c r="D486" s="4" t="e">
        <f>VLOOKUP(B486,CLA_Accounts!B:E,4,0)</f>
        <v>#N/A</v>
      </c>
      <c r="E486" s="4" t="e">
        <f>VLOOKUP($B486,VENTURE_Accounts!B:E,4,FALSE)</f>
        <v>#N/A</v>
      </c>
      <c r="F486" s="4" t="e">
        <f>VLOOKUP($B486,VENTURE_Accounts!B:E,2,FALSE)</f>
        <v>#N/A</v>
      </c>
      <c r="G486" s="4" t="e">
        <f>VLOOKUP(B486,CLA_Accounts!B:K,5,0)</f>
        <v>#N/A</v>
      </c>
      <c r="H486" s="28" t="e">
        <f>VLOOKUP($B486,VENTURE_Accounts!B:K,5,FALSE)</f>
        <v>#N/A</v>
      </c>
      <c r="I486" s="53">
        <f>VLOOKUP(B486,CLA_Berekeningen!B$6:X$191,5,FALSE)</f>
        <v>0</v>
      </c>
      <c r="J486" s="51">
        <f>VLOOKUP(B486,CLA_Berekeningen!B$6:X$191,20,FALSE)</f>
        <v>0</v>
      </c>
      <c r="K486" s="53">
        <f t="shared" si="21"/>
        <v>0</v>
      </c>
      <c r="L486" s="28" t="str">
        <f>VLOOKUP(B486,CLA_Berekeningen!B:X,23,0)</f>
        <v>0</v>
      </c>
      <c r="M486" s="4"/>
      <c r="N486" s="55" t="e">
        <f t="shared" si="22"/>
        <v>#N/A</v>
      </c>
      <c r="O486" s="55" t="e">
        <f t="shared" si="23"/>
        <v>#N/A</v>
      </c>
      <c r="P486" s="4" t="e">
        <f>_xlfn.CONCAT("Beste ",C486,". Je hebt een CLA balans van ",G486," CLA eyecons en een",CLA_Gegevens!$C$3," eyeventure balans van ",H486," eyecons. Je hebt €",J486," rente verdiend op een CLA investering van €",I486,". Dat brengt de totaalwaarde naar €",K486," te converteren. Dit is berekend als ",L486," ",CLA_Gegevens!$C$3," eyeventure eyecons te transfereren bij een waardering van €",CLA_Gegevens!$C$29,". Je nieuwe balans is daarmee ",N486, " ",CLA_Gegevens!$C$3," eyeventure eyecons")</f>
        <v>#N/A</v>
      </c>
    </row>
    <row r="487" spans="2:16" x14ac:dyDescent="0.55000000000000004">
      <c r="B487" s="4">
        <f>CLA_Accounts!$B485</f>
        <v>0</v>
      </c>
      <c r="C487" s="4" t="e">
        <f>VLOOKUP($B487,VENTURE_Accounts!B:K,9,FALSE)</f>
        <v>#N/A</v>
      </c>
      <c r="D487" s="4" t="e">
        <f>VLOOKUP(B487,CLA_Accounts!B:E,4,0)</f>
        <v>#N/A</v>
      </c>
      <c r="E487" s="4" t="e">
        <f>VLOOKUP($B487,VENTURE_Accounts!B:E,4,FALSE)</f>
        <v>#N/A</v>
      </c>
      <c r="F487" s="4" t="e">
        <f>VLOOKUP($B487,VENTURE_Accounts!B:E,2,FALSE)</f>
        <v>#N/A</v>
      </c>
      <c r="G487" s="4" t="e">
        <f>VLOOKUP(B487,CLA_Accounts!B:K,5,0)</f>
        <v>#N/A</v>
      </c>
      <c r="H487" s="28" t="e">
        <f>VLOOKUP($B487,VENTURE_Accounts!B:K,5,FALSE)</f>
        <v>#N/A</v>
      </c>
      <c r="I487" s="53">
        <f>VLOOKUP(B487,CLA_Berekeningen!B$6:X$191,5,FALSE)</f>
        <v>0</v>
      </c>
      <c r="J487" s="51">
        <f>VLOOKUP(B487,CLA_Berekeningen!B$6:X$191,20,FALSE)</f>
        <v>0</v>
      </c>
      <c r="K487" s="53">
        <f t="shared" si="21"/>
        <v>0</v>
      </c>
      <c r="L487" s="28" t="str">
        <f>VLOOKUP(B487,CLA_Berekeningen!B:X,23,0)</f>
        <v>0</v>
      </c>
      <c r="M487" s="4"/>
      <c r="N487" s="55" t="e">
        <f t="shared" si="22"/>
        <v>#N/A</v>
      </c>
      <c r="O487" s="55" t="e">
        <f t="shared" si="23"/>
        <v>#N/A</v>
      </c>
      <c r="P487" s="4" t="e">
        <f>_xlfn.CONCAT("Beste ",C487,". Je hebt een CLA balans van ",G487," CLA eyecons en een",CLA_Gegevens!$C$3," eyeventure balans van ",H487," eyecons. Je hebt €",J487," rente verdiend op een CLA investering van €",I487,". Dat brengt de totaalwaarde naar €",K487," te converteren. Dit is berekend als ",L487," ",CLA_Gegevens!$C$3," eyeventure eyecons te transfereren bij een waardering van €",CLA_Gegevens!$C$29,". Je nieuwe balans is daarmee ",N487, " ",CLA_Gegevens!$C$3," eyeventure eyecons")</f>
        <v>#N/A</v>
      </c>
    </row>
    <row r="488" spans="2:16" x14ac:dyDescent="0.55000000000000004">
      <c r="B488" s="4">
        <f>CLA_Accounts!$B486</f>
        <v>0</v>
      </c>
      <c r="C488" s="4" t="e">
        <f>VLOOKUP($B488,VENTURE_Accounts!B:K,9,FALSE)</f>
        <v>#N/A</v>
      </c>
      <c r="D488" s="4" t="e">
        <f>VLOOKUP(B488,CLA_Accounts!B:E,4,0)</f>
        <v>#N/A</v>
      </c>
      <c r="E488" s="4" t="e">
        <f>VLOOKUP($B488,VENTURE_Accounts!B:E,4,FALSE)</f>
        <v>#N/A</v>
      </c>
      <c r="F488" s="4" t="e">
        <f>VLOOKUP($B488,VENTURE_Accounts!B:E,2,FALSE)</f>
        <v>#N/A</v>
      </c>
      <c r="G488" s="4" t="e">
        <f>VLOOKUP(B488,CLA_Accounts!B:K,5,0)</f>
        <v>#N/A</v>
      </c>
      <c r="H488" s="28" t="e">
        <f>VLOOKUP($B488,VENTURE_Accounts!B:K,5,FALSE)</f>
        <v>#N/A</v>
      </c>
      <c r="I488" s="53">
        <f>VLOOKUP(B488,CLA_Berekeningen!B$6:X$191,5,FALSE)</f>
        <v>0</v>
      </c>
      <c r="J488" s="51">
        <f>VLOOKUP(B488,CLA_Berekeningen!B$6:X$191,20,FALSE)</f>
        <v>0</v>
      </c>
      <c r="K488" s="53">
        <f t="shared" si="21"/>
        <v>0</v>
      </c>
      <c r="L488" s="28" t="str">
        <f>VLOOKUP(B488,CLA_Berekeningen!B:X,23,0)</f>
        <v>0</v>
      </c>
      <c r="M488" s="4"/>
      <c r="N488" s="55" t="e">
        <f t="shared" si="22"/>
        <v>#N/A</v>
      </c>
      <c r="O488" s="55" t="e">
        <f t="shared" si="23"/>
        <v>#N/A</v>
      </c>
      <c r="P488" s="4" t="e">
        <f>_xlfn.CONCAT("Beste ",C488,". Je hebt een CLA balans van ",G488," CLA eyecons en een",CLA_Gegevens!$C$3," eyeventure balans van ",H488," eyecons. Je hebt €",J488," rente verdiend op een CLA investering van €",I488,". Dat brengt de totaalwaarde naar €",K488," te converteren. Dit is berekend als ",L488," ",CLA_Gegevens!$C$3," eyeventure eyecons te transfereren bij een waardering van €",CLA_Gegevens!$C$29,". Je nieuwe balans is daarmee ",N488, " ",CLA_Gegevens!$C$3," eyeventure eyecons")</f>
        <v>#N/A</v>
      </c>
    </row>
    <row r="489" spans="2:16" x14ac:dyDescent="0.55000000000000004">
      <c r="B489" s="4">
        <f>CLA_Accounts!$B487</f>
        <v>0</v>
      </c>
      <c r="C489" s="4" t="e">
        <f>VLOOKUP($B489,VENTURE_Accounts!B:K,9,FALSE)</f>
        <v>#N/A</v>
      </c>
      <c r="D489" s="4" t="e">
        <f>VLOOKUP(B489,CLA_Accounts!B:E,4,0)</f>
        <v>#N/A</v>
      </c>
      <c r="E489" s="4" t="e">
        <f>VLOOKUP($B489,VENTURE_Accounts!B:E,4,FALSE)</f>
        <v>#N/A</v>
      </c>
      <c r="F489" s="4" t="e">
        <f>VLOOKUP($B489,VENTURE_Accounts!B:E,2,FALSE)</f>
        <v>#N/A</v>
      </c>
      <c r="G489" s="4" t="e">
        <f>VLOOKUP(B489,CLA_Accounts!B:K,5,0)</f>
        <v>#N/A</v>
      </c>
      <c r="H489" s="28" t="e">
        <f>VLOOKUP($B489,VENTURE_Accounts!B:K,5,FALSE)</f>
        <v>#N/A</v>
      </c>
      <c r="I489" s="53">
        <f>VLOOKUP(B489,CLA_Berekeningen!B$6:X$191,5,FALSE)</f>
        <v>0</v>
      </c>
      <c r="J489" s="51">
        <f>VLOOKUP(B489,CLA_Berekeningen!B$6:X$191,20,FALSE)</f>
        <v>0</v>
      </c>
      <c r="K489" s="53">
        <f t="shared" si="21"/>
        <v>0</v>
      </c>
      <c r="L489" s="28" t="str">
        <f>VLOOKUP(B489,CLA_Berekeningen!B:X,23,0)</f>
        <v>0</v>
      </c>
      <c r="M489" s="4"/>
      <c r="N489" s="55" t="e">
        <f t="shared" si="22"/>
        <v>#N/A</v>
      </c>
      <c r="O489" s="55" t="e">
        <f t="shared" si="23"/>
        <v>#N/A</v>
      </c>
      <c r="P489" s="4" t="e">
        <f>_xlfn.CONCAT("Beste ",C489,". Je hebt een CLA balans van ",G489," CLA eyecons en een",CLA_Gegevens!$C$3," eyeventure balans van ",H489," eyecons. Je hebt €",J489," rente verdiend op een CLA investering van €",I489,". Dat brengt de totaalwaarde naar €",K489," te converteren. Dit is berekend als ",L489," ",CLA_Gegevens!$C$3," eyeventure eyecons te transfereren bij een waardering van €",CLA_Gegevens!$C$29,". Je nieuwe balans is daarmee ",N489, " ",CLA_Gegevens!$C$3," eyeventure eyecons")</f>
        <v>#N/A</v>
      </c>
    </row>
    <row r="490" spans="2:16" x14ac:dyDescent="0.55000000000000004">
      <c r="B490" s="4">
        <f>CLA_Accounts!$B488</f>
        <v>0</v>
      </c>
      <c r="C490" s="4" t="e">
        <f>VLOOKUP($B490,VENTURE_Accounts!B:K,9,FALSE)</f>
        <v>#N/A</v>
      </c>
      <c r="D490" s="4" t="e">
        <f>VLOOKUP(B490,CLA_Accounts!B:E,4,0)</f>
        <v>#N/A</v>
      </c>
      <c r="E490" s="4" t="e">
        <f>VLOOKUP($B490,VENTURE_Accounts!B:E,4,FALSE)</f>
        <v>#N/A</v>
      </c>
      <c r="F490" s="4" t="e">
        <f>VLOOKUP($B490,VENTURE_Accounts!B:E,2,FALSE)</f>
        <v>#N/A</v>
      </c>
      <c r="G490" s="4" t="e">
        <f>VLOOKUP(B490,CLA_Accounts!B:K,5,0)</f>
        <v>#N/A</v>
      </c>
      <c r="H490" s="28" t="e">
        <f>VLOOKUP($B490,VENTURE_Accounts!B:K,5,FALSE)</f>
        <v>#N/A</v>
      </c>
      <c r="I490" s="53">
        <f>VLOOKUP(B490,CLA_Berekeningen!B$6:X$191,5,FALSE)</f>
        <v>0</v>
      </c>
      <c r="J490" s="51">
        <f>VLOOKUP(B490,CLA_Berekeningen!B$6:X$191,20,FALSE)</f>
        <v>0</v>
      </c>
      <c r="K490" s="53">
        <f t="shared" si="21"/>
        <v>0</v>
      </c>
      <c r="L490" s="28" t="str">
        <f>VLOOKUP(B490,CLA_Berekeningen!B:X,23,0)</f>
        <v>0</v>
      </c>
      <c r="M490" s="4"/>
      <c r="N490" s="55" t="e">
        <f t="shared" si="22"/>
        <v>#N/A</v>
      </c>
      <c r="O490" s="55" t="e">
        <f t="shared" si="23"/>
        <v>#N/A</v>
      </c>
      <c r="P490" s="4" t="e">
        <f>_xlfn.CONCAT("Beste ",C490,". Je hebt een CLA balans van ",G490," CLA eyecons en een",CLA_Gegevens!$C$3," eyeventure balans van ",H490," eyecons. Je hebt €",J490," rente verdiend op een CLA investering van €",I490,". Dat brengt de totaalwaarde naar €",K490," te converteren. Dit is berekend als ",L490," ",CLA_Gegevens!$C$3," eyeventure eyecons te transfereren bij een waardering van €",CLA_Gegevens!$C$29,". Je nieuwe balans is daarmee ",N490, " ",CLA_Gegevens!$C$3," eyeventure eyecons")</f>
        <v>#N/A</v>
      </c>
    </row>
    <row r="491" spans="2:16" x14ac:dyDescent="0.55000000000000004">
      <c r="B491" s="4">
        <f>CLA_Accounts!$B489</f>
        <v>0</v>
      </c>
      <c r="C491" s="4" t="e">
        <f>VLOOKUP($B491,VENTURE_Accounts!B:K,9,FALSE)</f>
        <v>#N/A</v>
      </c>
      <c r="D491" s="4" t="e">
        <f>VLOOKUP(B491,CLA_Accounts!B:E,4,0)</f>
        <v>#N/A</v>
      </c>
      <c r="E491" s="4" t="e">
        <f>VLOOKUP($B491,VENTURE_Accounts!B:E,4,FALSE)</f>
        <v>#N/A</v>
      </c>
      <c r="F491" s="4" t="e">
        <f>VLOOKUP($B491,VENTURE_Accounts!B:E,2,FALSE)</f>
        <v>#N/A</v>
      </c>
      <c r="G491" s="4" t="e">
        <f>VLOOKUP(B491,CLA_Accounts!B:K,5,0)</f>
        <v>#N/A</v>
      </c>
      <c r="H491" s="28" t="e">
        <f>VLOOKUP($B491,VENTURE_Accounts!B:K,5,FALSE)</f>
        <v>#N/A</v>
      </c>
      <c r="I491" s="53">
        <f>VLOOKUP(B491,CLA_Berekeningen!B$6:X$191,5,FALSE)</f>
        <v>0</v>
      </c>
      <c r="J491" s="51">
        <f>VLOOKUP(B491,CLA_Berekeningen!B$6:X$191,20,FALSE)</f>
        <v>0</v>
      </c>
      <c r="K491" s="53">
        <f t="shared" si="21"/>
        <v>0</v>
      </c>
      <c r="L491" s="28" t="str">
        <f>VLOOKUP(B491,CLA_Berekeningen!B:X,23,0)</f>
        <v>0</v>
      </c>
      <c r="M491" s="4"/>
      <c r="N491" s="55" t="e">
        <f t="shared" si="22"/>
        <v>#N/A</v>
      </c>
      <c r="O491" s="55" t="e">
        <f t="shared" si="23"/>
        <v>#N/A</v>
      </c>
      <c r="P491" s="4" t="e">
        <f>_xlfn.CONCAT("Beste ",C491,". Je hebt een CLA balans van ",G491," CLA eyecons en een",CLA_Gegevens!$C$3," eyeventure balans van ",H491," eyecons. Je hebt €",J491," rente verdiend op een CLA investering van €",I491,". Dat brengt de totaalwaarde naar €",K491," te converteren. Dit is berekend als ",L491," ",CLA_Gegevens!$C$3," eyeventure eyecons te transfereren bij een waardering van €",CLA_Gegevens!$C$29,". Je nieuwe balans is daarmee ",N491, " ",CLA_Gegevens!$C$3," eyeventure eyecons")</f>
        <v>#N/A</v>
      </c>
    </row>
    <row r="492" spans="2:16" x14ac:dyDescent="0.55000000000000004">
      <c r="B492" s="4">
        <f>CLA_Accounts!$B490</f>
        <v>0</v>
      </c>
      <c r="C492" s="4" t="e">
        <f>VLOOKUP($B492,VENTURE_Accounts!B:K,9,FALSE)</f>
        <v>#N/A</v>
      </c>
      <c r="D492" s="4" t="e">
        <f>VLOOKUP(B492,CLA_Accounts!B:E,4,0)</f>
        <v>#N/A</v>
      </c>
      <c r="E492" s="4" t="e">
        <f>VLOOKUP($B492,VENTURE_Accounts!B:E,4,FALSE)</f>
        <v>#N/A</v>
      </c>
      <c r="F492" s="4" t="e">
        <f>VLOOKUP($B492,VENTURE_Accounts!B:E,2,FALSE)</f>
        <v>#N/A</v>
      </c>
      <c r="G492" s="4" t="e">
        <f>VLOOKUP(B492,CLA_Accounts!B:K,5,0)</f>
        <v>#N/A</v>
      </c>
      <c r="H492" s="28" t="e">
        <f>VLOOKUP($B492,VENTURE_Accounts!B:K,5,FALSE)</f>
        <v>#N/A</v>
      </c>
      <c r="I492" s="53">
        <f>VLOOKUP(B492,CLA_Berekeningen!B$6:X$191,5,FALSE)</f>
        <v>0</v>
      </c>
      <c r="J492" s="51">
        <f>VLOOKUP(B492,CLA_Berekeningen!B$6:X$191,20,FALSE)</f>
        <v>0</v>
      </c>
      <c r="K492" s="53">
        <f t="shared" si="21"/>
        <v>0</v>
      </c>
      <c r="L492" s="28" t="str">
        <f>VLOOKUP(B492,CLA_Berekeningen!B:X,23,0)</f>
        <v>0</v>
      </c>
      <c r="M492" s="4"/>
      <c r="N492" s="55" t="e">
        <f t="shared" si="22"/>
        <v>#N/A</v>
      </c>
      <c r="O492" s="55" t="e">
        <f t="shared" si="23"/>
        <v>#N/A</v>
      </c>
      <c r="P492" s="4" t="e">
        <f>_xlfn.CONCAT("Beste ",C492,". Je hebt een CLA balans van ",G492," CLA eyecons en een",CLA_Gegevens!$C$3," eyeventure balans van ",H492," eyecons. Je hebt €",J492," rente verdiend op een CLA investering van €",I492,". Dat brengt de totaalwaarde naar €",K492," te converteren. Dit is berekend als ",L492," ",CLA_Gegevens!$C$3," eyeventure eyecons te transfereren bij een waardering van €",CLA_Gegevens!$C$29,". Je nieuwe balans is daarmee ",N492, " ",CLA_Gegevens!$C$3," eyeventure eyecons")</f>
        <v>#N/A</v>
      </c>
    </row>
    <row r="493" spans="2:16" x14ac:dyDescent="0.55000000000000004">
      <c r="B493" s="4">
        <f>CLA_Accounts!$B491</f>
        <v>0</v>
      </c>
      <c r="C493" s="4" t="e">
        <f>VLOOKUP($B493,VENTURE_Accounts!B:K,9,FALSE)</f>
        <v>#N/A</v>
      </c>
      <c r="D493" s="4" t="e">
        <f>VLOOKUP(B493,CLA_Accounts!B:E,4,0)</f>
        <v>#N/A</v>
      </c>
      <c r="E493" s="4" t="e">
        <f>VLOOKUP($B493,VENTURE_Accounts!B:E,4,FALSE)</f>
        <v>#N/A</v>
      </c>
      <c r="F493" s="4" t="e">
        <f>VLOOKUP($B493,VENTURE_Accounts!B:E,2,FALSE)</f>
        <v>#N/A</v>
      </c>
      <c r="G493" s="4" t="e">
        <f>VLOOKUP(B493,CLA_Accounts!B:K,5,0)</f>
        <v>#N/A</v>
      </c>
      <c r="H493" s="28" t="e">
        <f>VLOOKUP($B493,VENTURE_Accounts!B:K,5,FALSE)</f>
        <v>#N/A</v>
      </c>
      <c r="I493" s="53">
        <f>VLOOKUP(B493,CLA_Berekeningen!B$6:X$191,5,FALSE)</f>
        <v>0</v>
      </c>
      <c r="J493" s="51">
        <f>VLOOKUP(B493,CLA_Berekeningen!B$6:X$191,20,FALSE)</f>
        <v>0</v>
      </c>
      <c r="K493" s="53">
        <f t="shared" si="21"/>
        <v>0</v>
      </c>
      <c r="L493" s="28" t="str">
        <f>VLOOKUP(B493,CLA_Berekeningen!B:X,23,0)</f>
        <v>0</v>
      </c>
      <c r="M493" s="4"/>
      <c r="N493" s="55" t="e">
        <f t="shared" si="22"/>
        <v>#N/A</v>
      </c>
      <c r="O493" s="55" t="e">
        <f t="shared" si="23"/>
        <v>#N/A</v>
      </c>
      <c r="P493" s="4" t="e">
        <f>_xlfn.CONCAT("Beste ",C493,". Je hebt een CLA balans van ",G493," CLA eyecons en een",CLA_Gegevens!$C$3," eyeventure balans van ",H493," eyecons. Je hebt €",J493," rente verdiend op een CLA investering van €",I493,". Dat brengt de totaalwaarde naar €",K493," te converteren. Dit is berekend als ",L493," ",CLA_Gegevens!$C$3," eyeventure eyecons te transfereren bij een waardering van €",CLA_Gegevens!$C$29,". Je nieuwe balans is daarmee ",N493, " ",CLA_Gegevens!$C$3," eyeventure eyecons")</f>
        <v>#N/A</v>
      </c>
    </row>
    <row r="494" spans="2:16" x14ac:dyDescent="0.55000000000000004">
      <c r="B494" s="4">
        <f>CLA_Accounts!$B492</f>
        <v>0</v>
      </c>
      <c r="C494" s="4" t="e">
        <f>VLOOKUP($B494,VENTURE_Accounts!B:K,9,FALSE)</f>
        <v>#N/A</v>
      </c>
      <c r="D494" s="4" t="e">
        <f>VLOOKUP(B494,CLA_Accounts!B:E,4,0)</f>
        <v>#N/A</v>
      </c>
      <c r="E494" s="4" t="e">
        <f>VLOOKUP($B494,VENTURE_Accounts!B:E,4,FALSE)</f>
        <v>#N/A</v>
      </c>
      <c r="F494" s="4" t="e">
        <f>VLOOKUP($B494,VENTURE_Accounts!B:E,2,FALSE)</f>
        <v>#N/A</v>
      </c>
      <c r="G494" s="4" t="e">
        <f>VLOOKUP(B494,CLA_Accounts!B:K,5,0)</f>
        <v>#N/A</v>
      </c>
      <c r="H494" s="28" t="e">
        <f>VLOOKUP($B494,VENTURE_Accounts!B:K,5,FALSE)</f>
        <v>#N/A</v>
      </c>
      <c r="I494" s="53">
        <f>VLOOKUP(B494,CLA_Berekeningen!B$6:X$191,5,FALSE)</f>
        <v>0</v>
      </c>
      <c r="J494" s="51">
        <f>VLOOKUP(B494,CLA_Berekeningen!B$6:X$191,20,FALSE)</f>
        <v>0</v>
      </c>
      <c r="K494" s="53">
        <f t="shared" si="21"/>
        <v>0</v>
      </c>
      <c r="L494" s="28" t="str">
        <f>VLOOKUP(B494,CLA_Berekeningen!B:X,23,0)</f>
        <v>0</v>
      </c>
      <c r="M494" s="4"/>
      <c r="N494" s="55" t="e">
        <f t="shared" si="22"/>
        <v>#N/A</v>
      </c>
      <c r="O494" s="55" t="e">
        <f t="shared" si="23"/>
        <v>#N/A</v>
      </c>
      <c r="P494" s="4" t="e">
        <f>_xlfn.CONCAT("Beste ",C494,". Je hebt een CLA balans van ",G494," CLA eyecons en een",CLA_Gegevens!$C$3," eyeventure balans van ",H494," eyecons. Je hebt €",J494," rente verdiend op een CLA investering van €",I494,". Dat brengt de totaalwaarde naar €",K494," te converteren. Dit is berekend als ",L494," ",CLA_Gegevens!$C$3," eyeventure eyecons te transfereren bij een waardering van €",CLA_Gegevens!$C$29,". Je nieuwe balans is daarmee ",N494, " ",CLA_Gegevens!$C$3," eyeventure eyecons")</f>
        <v>#N/A</v>
      </c>
    </row>
    <row r="495" spans="2:16" x14ac:dyDescent="0.55000000000000004">
      <c r="B495" s="4">
        <f>CLA_Accounts!$B493</f>
        <v>0</v>
      </c>
      <c r="C495" s="4" t="e">
        <f>VLOOKUP($B495,VENTURE_Accounts!B:K,9,FALSE)</f>
        <v>#N/A</v>
      </c>
      <c r="D495" s="4" t="e">
        <f>VLOOKUP(B495,CLA_Accounts!B:E,4,0)</f>
        <v>#N/A</v>
      </c>
      <c r="E495" s="4" t="e">
        <f>VLOOKUP($B495,VENTURE_Accounts!B:E,4,FALSE)</f>
        <v>#N/A</v>
      </c>
      <c r="F495" s="4" t="e">
        <f>VLOOKUP($B495,VENTURE_Accounts!B:E,2,FALSE)</f>
        <v>#N/A</v>
      </c>
      <c r="G495" s="4" t="e">
        <f>VLOOKUP(B495,CLA_Accounts!B:K,5,0)</f>
        <v>#N/A</v>
      </c>
      <c r="H495" s="28" t="e">
        <f>VLOOKUP($B495,VENTURE_Accounts!B:K,5,FALSE)</f>
        <v>#N/A</v>
      </c>
      <c r="I495" s="53">
        <f>VLOOKUP(B495,CLA_Berekeningen!B$6:X$191,5,FALSE)</f>
        <v>0</v>
      </c>
      <c r="J495" s="51">
        <f>VLOOKUP(B495,CLA_Berekeningen!B$6:X$191,20,FALSE)</f>
        <v>0</v>
      </c>
      <c r="K495" s="53">
        <f t="shared" si="21"/>
        <v>0</v>
      </c>
      <c r="L495" s="28" t="str">
        <f>VLOOKUP(B495,CLA_Berekeningen!B:X,23,0)</f>
        <v>0</v>
      </c>
      <c r="M495" s="4"/>
      <c r="N495" s="55" t="e">
        <f t="shared" si="22"/>
        <v>#N/A</v>
      </c>
      <c r="O495" s="55" t="e">
        <f t="shared" si="23"/>
        <v>#N/A</v>
      </c>
      <c r="P495" s="4" t="e">
        <f>_xlfn.CONCAT("Beste ",C495,". Je hebt een CLA balans van ",G495," CLA eyecons en een",CLA_Gegevens!$C$3," eyeventure balans van ",H495," eyecons. Je hebt €",J495," rente verdiend op een CLA investering van €",I495,". Dat brengt de totaalwaarde naar €",K495," te converteren. Dit is berekend als ",L495," ",CLA_Gegevens!$C$3," eyeventure eyecons te transfereren bij een waardering van €",CLA_Gegevens!$C$29,". Je nieuwe balans is daarmee ",N495, " ",CLA_Gegevens!$C$3," eyeventure eyecons")</f>
        <v>#N/A</v>
      </c>
    </row>
    <row r="496" spans="2:16" x14ac:dyDescent="0.55000000000000004">
      <c r="B496" s="4">
        <f>CLA_Accounts!$B494</f>
        <v>0</v>
      </c>
      <c r="C496" s="4" t="e">
        <f>VLOOKUP($B496,VENTURE_Accounts!B:K,9,FALSE)</f>
        <v>#N/A</v>
      </c>
      <c r="D496" s="4" t="e">
        <f>VLOOKUP(B496,CLA_Accounts!B:E,4,0)</f>
        <v>#N/A</v>
      </c>
      <c r="E496" s="4" t="e">
        <f>VLOOKUP($B496,VENTURE_Accounts!B:E,4,FALSE)</f>
        <v>#N/A</v>
      </c>
      <c r="F496" s="4" t="e">
        <f>VLOOKUP($B496,VENTURE_Accounts!B:E,2,FALSE)</f>
        <v>#N/A</v>
      </c>
      <c r="G496" s="4" t="e">
        <f>VLOOKUP(B496,CLA_Accounts!B:K,5,0)</f>
        <v>#N/A</v>
      </c>
      <c r="H496" s="28" t="e">
        <f>VLOOKUP($B496,VENTURE_Accounts!B:K,5,FALSE)</f>
        <v>#N/A</v>
      </c>
      <c r="I496" s="53">
        <f>VLOOKUP(B496,CLA_Berekeningen!B$6:X$191,5,FALSE)</f>
        <v>0</v>
      </c>
      <c r="J496" s="51">
        <f>VLOOKUP(B496,CLA_Berekeningen!B$6:X$191,20,FALSE)</f>
        <v>0</v>
      </c>
      <c r="K496" s="53">
        <f t="shared" si="21"/>
        <v>0</v>
      </c>
      <c r="L496" s="28" t="str">
        <f>VLOOKUP(B496,CLA_Berekeningen!B:X,23,0)</f>
        <v>0</v>
      </c>
      <c r="M496" s="4"/>
      <c r="N496" s="55" t="e">
        <f t="shared" si="22"/>
        <v>#N/A</v>
      </c>
      <c r="O496" s="55" t="e">
        <f t="shared" si="23"/>
        <v>#N/A</v>
      </c>
      <c r="P496" s="4" t="e">
        <f>_xlfn.CONCAT("Beste ",C496,". Je hebt een CLA balans van ",G496," CLA eyecons en een",CLA_Gegevens!$C$3," eyeventure balans van ",H496," eyecons. Je hebt €",J496," rente verdiend op een CLA investering van €",I496,". Dat brengt de totaalwaarde naar €",K496," te converteren. Dit is berekend als ",L496," ",CLA_Gegevens!$C$3," eyeventure eyecons te transfereren bij een waardering van €",CLA_Gegevens!$C$29,". Je nieuwe balans is daarmee ",N496, " ",CLA_Gegevens!$C$3," eyeventure eyecons")</f>
        <v>#N/A</v>
      </c>
    </row>
    <row r="497" spans="2:16" x14ac:dyDescent="0.55000000000000004">
      <c r="B497" s="4">
        <f>CLA_Accounts!$B495</f>
        <v>0</v>
      </c>
      <c r="C497" s="4" t="e">
        <f>VLOOKUP($B497,VENTURE_Accounts!B:K,9,FALSE)</f>
        <v>#N/A</v>
      </c>
      <c r="D497" s="4" t="e">
        <f>VLOOKUP(B497,CLA_Accounts!B:E,4,0)</f>
        <v>#N/A</v>
      </c>
      <c r="E497" s="4" t="e">
        <f>VLOOKUP($B497,VENTURE_Accounts!B:E,4,FALSE)</f>
        <v>#N/A</v>
      </c>
      <c r="F497" s="4" t="e">
        <f>VLOOKUP($B497,VENTURE_Accounts!B:E,2,FALSE)</f>
        <v>#N/A</v>
      </c>
      <c r="G497" s="4" t="e">
        <f>VLOOKUP(B497,CLA_Accounts!B:K,5,0)</f>
        <v>#N/A</v>
      </c>
      <c r="H497" s="28" t="e">
        <f>VLOOKUP($B497,VENTURE_Accounts!B:K,5,FALSE)</f>
        <v>#N/A</v>
      </c>
      <c r="I497" s="53">
        <f>VLOOKUP(B497,CLA_Berekeningen!B$6:X$191,5,FALSE)</f>
        <v>0</v>
      </c>
      <c r="J497" s="51">
        <f>VLOOKUP(B497,CLA_Berekeningen!B$6:X$191,20,FALSE)</f>
        <v>0</v>
      </c>
      <c r="K497" s="53">
        <f t="shared" si="21"/>
        <v>0</v>
      </c>
      <c r="L497" s="28" t="str">
        <f>VLOOKUP(B497,CLA_Berekeningen!B:X,23,0)</f>
        <v>0</v>
      </c>
      <c r="M497" s="4"/>
      <c r="N497" s="55" t="e">
        <f t="shared" si="22"/>
        <v>#N/A</v>
      </c>
      <c r="O497" s="55" t="e">
        <f t="shared" si="23"/>
        <v>#N/A</v>
      </c>
      <c r="P497" s="4" t="e">
        <f>_xlfn.CONCAT("Beste ",C497,". Je hebt een CLA balans van ",G497," CLA eyecons en een",CLA_Gegevens!$C$3," eyeventure balans van ",H497," eyecons. Je hebt €",J497," rente verdiend op een CLA investering van €",I497,". Dat brengt de totaalwaarde naar €",K497," te converteren. Dit is berekend als ",L497," ",CLA_Gegevens!$C$3," eyeventure eyecons te transfereren bij een waardering van €",CLA_Gegevens!$C$29,". Je nieuwe balans is daarmee ",N497, " ",CLA_Gegevens!$C$3," eyeventure eyecons")</f>
        <v>#N/A</v>
      </c>
    </row>
    <row r="498" spans="2:16" x14ac:dyDescent="0.55000000000000004">
      <c r="B498" s="4">
        <f>CLA_Accounts!$B496</f>
        <v>0</v>
      </c>
      <c r="C498" s="4" t="e">
        <f>VLOOKUP($B498,VENTURE_Accounts!B:K,9,FALSE)</f>
        <v>#N/A</v>
      </c>
      <c r="D498" s="4" t="e">
        <f>VLOOKUP(B498,CLA_Accounts!B:E,4,0)</f>
        <v>#N/A</v>
      </c>
      <c r="E498" s="4" t="e">
        <f>VLOOKUP($B498,VENTURE_Accounts!B:E,4,FALSE)</f>
        <v>#N/A</v>
      </c>
      <c r="F498" s="4" t="e">
        <f>VLOOKUP($B498,VENTURE_Accounts!B:E,2,FALSE)</f>
        <v>#N/A</v>
      </c>
      <c r="G498" s="4" t="e">
        <f>VLOOKUP(B498,CLA_Accounts!B:K,5,0)</f>
        <v>#N/A</v>
      </c>
      <c r="H498" s="28" t="e">
        <f>VLOOKUP($B498,VENTURE_Accounts!B:K,5,FALSE)</f>
        <v>#N/A</v>
      </c>
      <c r="I498" s="53">
        <f>VLOOKUP(B498,CLA_Berekeningen!B$6:X$191,5,FALSE)</f>
        <v>0</v>
      </c>
      <c r="J498" s="51">
        <f>VLOOKUP(B498,CLA_Berekeningen!B$6:X$191,20,FALSE)</f>
        <v>0</v>
      </c>
      <c r="K498" s="53">
        <f t="shared" si="21"/>
        <v>0</v>
      </c>
      <c r="L498" s="28" t="str">
        <f>VLOOKUP(B498,CLA_Berekeningen!B:X,23,0)</f>
        <v>0</v>
      </c>
      <c r="M498" s="4"/>
      <c r="N498" s="55" t="e">
        <f t="shared" si="22"/>
        <v>#N/A</v>
      </c>
      <c r="O498" s="55" t="e">
        <f t="shared" si="23"/>
        <v>#N/A</v>
      </c>
      <c r="P498" s="4" t="e">
        <f>_xlfn.CONCAT("Beste ",C498,". Je hebt een CLA balans van ",G498," CLA eyecons en een",CLA_Gegevens!$C$3," eyeventure balans van ",H498," eyecons. Je hebt €",J498," rente verdiend op een CLA investering van €",I498,". Dat brengt de totaalwaarde naar €",K498," te converteren. Dit is berekend als ",L498," ",CLA_Gegevens!$C$3," eyeventure eyecons te transfereren bij een waardering van €",CLA_Gegevens!$C$29,". Je nieuwe balans is daarmee ",N498, " ",CLA_Gegevens!$C$3," eyeventure eyecons")</f>
        <v>#N/A</v>
      </c>
    </row>
    <row r="499" spans="2:16" x14ac:dyDescent="0.55000000000000004">
      <c r="B499" s="4">
        <f>CLA_Accounts!$B497</f>
        <v>0</v>
      </c>
      <c r="C499" s="4" t="e">
        <f>VLOOKUP($B499,VENTURE_Accounts!B:K,9,FALSE)</f>
        <v>#N/A</v>
      </c>
      <c r="D499" s="4" t="e">
        <f>VLOOKUP(B499,CLA_Accounts!B:E,4,0)</f>
        <v>#N/A</v>
      </c>
      <c r="E499" s="4" t="e">
        <f>VLOOKUP($B499,VENTURE_Accounts!B:E,4,FALSE)</f>
        <v>#N/A</v>
      </c>
      <c r="F499" s="4" t="e">
        <f>VLOOKUP($B499,VENTURE_Accounts!B:E,2,FALSE)</f>
        <v>#N/A</v>
      </c>
      <c r="G499" s="4" t="e">
        <f>VLOOKUP(B499,CLA_Accounts!B:K,5,0)</f>
        <v>#N/A</v>
      </c>
      <c r="H499" s="28" t="e">
        <f>VLOOKUP($B499,VENTURE_Accounts!B:K,5,FALSE)</f>
        <v>#N/A</v>
      </c>
      <c r="I499" s="53">
        <f>VLOOKUP(B499,CLA_Berekeningen!B$6:X$191,5,FALSE)</f>
        <v>0</v>
      </c>
      <c r="J499" s="51">
        <f>VLOOKUP(B499,CLA_Berekeningen!B$6:X$191,20,FALSE)</f>
        <v>0</v>
      </c>
      <c r="K499" s="53">
        <f t="shared" si="21"/>
        <v>0</v>
      </c>
      <c r="L499" s="28" t="str">
        <f>VLOOKUP(B499,CLA_Berekeningen!B:X,23,0)</f>
        <v>0</v>
      </c>
      <c r="M499" s="4"/>
      <c r="N499" s="55" t="e">
        <f t="shared" si="22"/>
        <v>#N/A</v>
      </c>
      <c r="O499" s="55" t="e">
        <f t="shared" si="23"/>
        <v>#N/A</v>
      </c>
      <c r="P499" s="4" t="e">
        <f>_xlfn.CONCAT("Beste ",C499,". Je hebt een CLA balans van ",G499," CLA eyecons en een",CLA_Gegevens!$C$3," eyeventure balans van ",H499," eyecons. Je hebt €",J499," rente verdiend op een CLA investering van €",I499,". Dat brengt de totaalwaarde naar €",K499," te converteren. Dit is berekend als ",L499," ",CLA_Gegevens!$C$3," eyeventure eyecons te transfereren bij een waardering van €",CLA_Gegevens!$C$29,". Je nieuwe balans is daarmee ",N499, " ",CLA_Gegevens!$C$3," eyeventure eyecons")</f>
        <v>#N/A</v>
      </c>
    </row>
    <row r="500" spans="2:16" x14ac:dyDescent="0.55000000000000004">
      <c r="B500" s="4">
        <f>CLA_Accounts!$B498</f>
        <v>0</v>
      </c>
      <c r="C500" s="4" t="e">
        <f>VLOOKUP($B500,VENTURE_Accounts!B:K,9,FALSE)</f>
        <v>#N/A</v>
      </c>
      <c r="D500" s="4" t="e">
        <f>VLOOKUP(B500,CLA_Accounts!B:E,4,0)</f>
        <v>#N/A</v>
      </c>
      <c r="E500" s="4" t="e">
        <f>VLOOKUP($B500,VENTURE_Accounts!B:E,4,FALSE)</f>
        <v>#N/A</v>
      </c>
      <c r="F500" s="4" t="e">
        <f>VLOOKUP($B500,VENTURE_Accounts!B:E,2,FALSE)</f>
        <v>#N/A</v>
      </c>
      <c r="G500" s="4" t="e">
        <f>VLOOKUP(B500,CLA_Accounts!B:K,5,0)</f>
        <v>#N/A</v>
      </c>
      <c r="H500" s="28" t="e">
        <f>VLOOKUP($B500,VENTURE_Accounts!B:K,5,FALSE)</f>
        <v>#N/A</v>
      </c>
      <c r="I500" s="53">
        <f>VLOOKUP(B500,CLA_Berekeningen!B$6:X$191,5,FALSE)</f>
        <v>0</v>
      </c>
      <c r="J500" s="51">
        <f>VLOOKUP(B500,CLA_Berekeningen!B$6:X$191,20,FALSE)</f>
        <v>0</v>
      </c>
      <c r="K500" s="53">
        <f t="shared" si="21"/>
        <v>0</v>
      </c>
      <c r="L500" s="28" t="str">
        <f>VLOOKUP(B500,CLA_Berekeningen!B:X,23,0)</f>
        <v>0</v>
      </c>
      <c r="M500" s="4"/>
      <c r="N500" s="55" t="e">
        <f t="shared" si="22"/>
        <v>#N/A</v>
      </c>
      <c r="O500" s="55" t="e">
        <f t="shared" si="23"/>
        <v>#N/A</v>
      </c>
      <c r="P500" s="4" t="e">
        <f>_xlfn.CONCAT("Beste ",C500,". Je hebt een CLA balans van ",G500," CLA eyecons en een",CLA_Gegevens!$C$3," eyeventure balans van ",H500," eyecons. Je hebt €",J500," rente verdiend op een CLA investering van €",I500,". Dat brengt de totaalwaarde naar €",K500," te converteren. Dit is berekend als ",L500," ",CLA_Gegevens!$C$3," eyeventure eyecons te transfereren bij een waardering van €",CLA_Gegevens!$C$29,". Je nieuwe balans is daarmee ",N500, " ",CLA_Gegevens!$C$3," eyeventure eyecons")</f>
        <v>#N/A</v>
      </c>
    </row>
    <row r="501" spans="2:16" x14ac:dyDescent="0.55000000000000004">
      <c r="B501" s="4">
        <f>CLA_Accounts!$B499</f>
        <v>0</v>
      </c>
      <c r="C501" s="4" t="e">
        <f>VLOOKUP($B501,VENTURE_Accounts!B:K,9,FALSE)</f>
        <v>#N/A</v>
      </c>
      <c r="D501" s="4" t="e">
        <f>VLOOKUP(B501,CLA_Accounts!B:E,4,0)</f>
        <v>#N/A</v>
      </c>
      <c r="E501" s="4" t="e">
        <f>VLOOKUP($B501,VENTURE_Accounts!B:E,4,FALSE)</f>
        <v>#N/A</v>
      </c>
      <c r="F501" s="4" t="e">
        <f>VLOOKUP($B501,VENTURE_Accounts!B:E,2,FALSE)</f>
        <v>#N/A</v>
      </c>
      <c r="G501" s="4" t="e">
        <f>VLOOKUP(B501,CLA_Accounts!B:K,5,0)</f>
        <v>#N/A</v>
      </c>
      <c r="H501" s="28" t="e">
        <f>VLOOKUP($B501,VENTURE_Accounts!B:K,5,FALSE)</f>
        <v>#N/A</v>
      </c>
      <c r="I501" s="53">
        <f>VLOOKUP(B501,CLA_Berekeningen!B$6:X$191,5,FALSE)</f>
        <v>0</v>
      </c>
      <c r="J501" s="51">
        <f>VLOOKUP(B501,CLA_Berekeningen!B$6:X$191,20,FALSE)</f>
        <v>0</v>
      </c>
      <c r="K501" s="53">
        <f t="shared" si="21"/>
        <v>0</v>
      </c>
      <c r="L501" s="28" t="str">
        <f>VLOOKUP(B501,CLA_Berekeningen!B:X,23,0)</f>
        <v>0</v>
      </c>
      <c r="M501" s="4"/>
      <c r="N501" s="55" t="e">
        <f t="shared" si="22"/>
        <v>#N/A</v>
      </c>
      <c r="O501" s="55" t="e">
        <f t="shared" si="23"/>
        <v>#N/A</v>
      </c>
      <c r="P501" s="4" t="e">
        <f>_xlfn.CONCAT("Beste ",C501,". Je hebt een CLA balans van ",G501," CLA eyecons en een",CLA_Gegevens!$C$3," eyeventure balans van ",H501," eyecons. Je hebt €",J501," rente verdiend op een CLA investering van €",I501,". Dat brengt de totaalwaarde naar €",K501," te converteren. Dit is berekend als ",L501," ",CLA_Gegevens!$C$3," eyeventure eyecons te transfereren bij een waardering van €",CLA_Gegevens!$C$29,". Je nieuwe balans is daarmee ",N501, " ",CLA_Gegevens!$C$3," eyeventure eyecons")</f>
        <v>#N/A</v>
      </c>
    </row>
    <row r="502" spans="2:16" x14ac:dyDescent="0.55000000000000004">
      <c r="B502" s="4">
        <f>CLA_Accounts!$B500</f>
        <v>0</v>
      </c>
      <c r="C502" s="4" t="e">
        <f>VLOOKUP($B502,VENTURE_Accounts!B:K,9,FALSE)</f>
        <v>#N/A</v>
      </c>
      <c r="D502" s="4" t="e">
        <f>VLOOKUP(B502,CLA_Accounts!B:E,4,0)</f>
        <v>#N/A</v>
      </c>
      <c r="E502" s="4" t="e">
        <f>VLOOKUP($B502,VENTURE_Accounts!B:E,4,FALSE)</f>
        <v>#N/A</v>
      </c>
      <c r="F502" s="4" t="e">
        <f>VLOOKUP($B502,VENTURE_Accounts!B:E,2,FALSE)</f>
        <v>#N/A</v>
      </c>
      <c r="G502" s="4" t="e">
        <f>VLOOKUP(B502,CLA_Accounts!B:K,5,0)</f>
        <v>#N/A</v>
      </c>
      <c r="H502" s="28" t="e">
        <f>VLOOKUP($B502,VENTURE_Accounts!B:K,5,FALSE)</f>
        <v>#N/A</v>
      </c>
      <c r="I502" s="53">
        <f>VLOOKUP(B502,CLA_Berekeningen!B$6:X$191,5,FALSE)</f>
        <v>0</v>
      </c>
      <c r="J502" s="51">
        <f>VLOOKUP(B502,CLA_Berekeningen!B$6:X$191,20,FALSE)</f>
        <v>0</v>
      </c>
      <c r="K502" s="53">
        <f t="shared" si="21"/>
        <v>0</v>
      </c>
      <c r="L502" s="28" t="str">
        <f>VLOOKUP(B502,CLA_Berekeningen!B:X,23,0)</f>
        <v>0</v>
      </c>
      <c r="M502" s="4"/>
      <c r="N502" s="55" t="e">
        <f t="shared" si="22"/>
        <v>#N/A</v>
      </c>
      <c r="O502" s="55" t="e">
        <f t="shared" si="23"/>
        <v>#N/A</v>
      </c>
      <c r="P502" s="4" t="e">
        <f>_xlfn.CONCAT("Beste ",C502,". Je hebt een CLA balans van ",G502," CLA eyecons en een",CLA_Gegevens!$C$3," eyeventure balans van ",H502," eyecons. Je hebt €",J502," rente verdiend op een CLA investering van €",I502,". Dat brengt de totaalwaarde naar €",K502," te converteren. Dit is berekend als ",L502," ",CLA_Gegevens!$C$3," eyeventure eyecons te transfereren bij een waardering van €",CLA_Gegevens!$C$29,". Je nieuwe balans is daarmee ",N502, " ",CLA_Gegevens!$C$3," eyeventure eyecons")</f>
        <v>#N/A</v>
      </c>
    </row>
    <row r="517" spans="4:4" x14ac:dyDescent="0.55000000000000004">
      <c r="D517" s="31"/>
    </row>
  </sheetData>
  <autoFilter ref="B4:P502" xr:uid="{03FDB3D7-B8BA-4CA3-8EE5-CE67B9291C66}"/>
  <mergeCells count="2">
    <mergeCell ref="J3:K3"/>
    <mergeCell ref="P2:P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E97F7-2AF9-49D5-AC5B-64F40E5396A2}">
  <sheetPr>
    <tabColor theme="9" tint="0.59999389629810485"/>
  </sheetPr>
  <dimension ref="B2:J200"/>
  <sheetViews>
    <sheetView workbookViewId="0">
      <selection activeCell="G8" sqref="G8"/>
    </sheetView>
  </sheetViews>
  <sheetFormatPr defaultRowHeight="14.4" x14ac:dyDescent="0.55000000000000004"/>
  <cols>
    <col min="2" max="2" width="31.7890625" customWidth="1"/>
    <col min="3" max="3" width="12.41796875" bestFit="1" customWidth="1"/>
    <col min="4" max="4" width="21.7890625" customWidth="1"/>
    <col min="5" max="5" width="18.41796875" customWidth="1"/>
    <col min="6" max="6" width="15.3125" customWidth="1"/>
  </cols>
  <sheetData>
    <row r="2" spans="2:10" x14ac:dyDescent="0.55000000000000004">
      <c r="E2" s="123" t="s">
        <v>116</v>
      </c>
      <c r="F2" s="123"/>
    </row>
    <row r="3" spans="2:10" x14ac:dyDescent="0.55000000000000004">
      <c r="B3" s="3" t="s">
        <v>48</v>
      </c>
      <c r="C3" s="3" t="s">
        <v>76</v>
      </c>
      <c r="D3" s="78" t="s">
        <v>128</v>
      </c>
      <c r="E3" s="3" t="s">
        <v>129</v>
      </c>
      <c r="F3" s="3" t="s">
        <v>130</v>
      </c>
      <c r="H3" s="101" t="s">
        <v>131</v>
      </c>
      <c r="I3" s="101"/>
      <c r="J3" s="101"/>
    </row>
    <row r="4" spans="2:10" x14ac:dyDescent="0.55000000000000004">
      <c r="B4" s="4" t="str">
        <f>CLA_Accounts!$B3</f>
        <v>Test@CLA.nl</v>
      </c>
      <c r="C4" s="4" t="str">
        <f>CLA_Accounts!$C3</f>
        <v>ADMIN</v>
      </c>
      <c r="D4" s="4" t="str">
        <f>CLA_Accounts!$E3</f>
        <v>NL 12 CLA 0000 0000 000</v>
      </c>
      <c r="E4" s="27">
        <f>CLA_Berekeningen!F7</f>
        <v>1</v>
      </c>
      <c r="F4" s="26" cm="1">
        <f t="array" ref="F4">_xlfn.IFS(Back_DATA!$H$10=TRUE,CLA_Gegevens!$C$28*CLA_Aflossing!E4+CLA_Aflossing!E4,Back_DATA!$H$9=TRUE,CLA_Gegevens!$C$27*CLA_Aflossing!E4+CLA_Aflossing!E4,Back_DATA!$H$8=TRUE,CLA_Gegevens!$C$26*CLA_Aflossing!E4+CLA_Aflossing!E4,Back_DATA!$H$7=TRUE,CLA_Gegevens!$C$25*CLA_Aflossing!E4+CLA_Aflossing!E4,Back_DATA!$H$6=TRUE,CLA_Gegevens!$C$24*CLA_Aflossing!E4+CLA_Aflossing!E4)</f>
        <v>1.08</v>
      </c>
      <c r="H4" s="124">
        <f>SUM(F4:F200)</f>
        <v>1.08</v>
      </c>
      <c r="I4" s="125"/>
      <c r="J4" s="125"/>
    </row>
    <row r="5" spans="2:10" x14ac:dyDescent="0.55000000000000004">
      <c r="B5" s="4">
        <f>CLA_Accounts!$B4</f>
        <v>0</v>
      </c>
      <c r="C5" s="4">
        <f>CLA_Accounts!$C4</f>
        <v>0</v>
      </c>
      <c r="D5" s="4">
        <f>CLA_Accounts!$E4</f>
        <v>0</v>
      </c>
      <c r="E5" s="27">
        <f>CLA_Berekeningen!F8</f>
        <v>0</v>
      </c>
      <c r="F5" s="26" cm="1">
        <f t="array" ref="F5">_xlfn.IFS(Back_DATA!$H$10=TRUE,CLA_Gegevens!$C$28*CLA_Aflossing!E5+CLA_Aflossing!E5,Back_DATA!$H$9=TRUE,CLA_Gegevens!$C$27*CLA_Aflossing!E5+CLA_Aflossing!E5,Back_DATA!$H$8=TRUE,CLA_Gegevens!$C$26*CLA_Aflossing!E5+CLA_Aflossing!E5,Back_DATA!$H$7=TRUE,CLA_Gegevens!$C$25*CLA_Aflossing!E5+CLA_Aflossing!E5,Back_DATA!$H$6=TRUE,CLA_Gegevens!$C$24*CLA_Aflossing!E5+CLA_Aflossing!E5)</f>
        <v>0</v>
      </c>
    </row>
    <row r="6" spans="2:10" x14ac:dyDescent="0.55000000000000004">
      <c r="B6" s="4">
        <f>CLA_Accounts!$B5</f>
        <v>0</v>
      </c>
      <c r="C6" s="4">
        <f>CLA_Accounts!$C5</f>
        <v>0</v>
      </c>
      <c r="D6" s="4">
        <f>CLA_Accounts!$E5</f>
        <v>0</v>
      </c>
      <c r="E6" s="27">
        <f>CLA_Berekeningen!F9</f>
        <v>0</v>
      </c>
      <c r="F6" s="26" cm="1">
        <f t="array" ref="F6">_xlfn.IFS(Back_DATA!$H$10=TRUE,CLA_Gegevens!$C$28*CLA_Aflossing!E6+CLA_Aflossing!E6,Back_DATA!$H$9=TRUE,CLA_Gegevens!$C$27*CLA_Aflossing!E6+CLA_Aflossing!E6,Back_DATA!$H$8=TRUE,CLA_Gegevens!$C$26*CLA_Aflossing!E6+CLA_Aflossing!E6,Back_DATA!$H$7=TRUE,CLA_Gegevens!$C$25*CLA_Aflossing!E6+CLA_Aflossing!E6,Back_DATA!$H$6=TRUE,CLA_Gegevens!$C$24*CLA_Aflossing!E6+CLA_Aflossing!E6)</f>
        <v>0</v>
      </c>
    </row>
    <row r="7" spans="2:10" x14ac:dyDescent="0.55000000000000004">
      <c r="B7" s="4">
        <f>CLA_Accounts!$B6</f>
        <v>0</v>
      </c>
      <c r="C7" s="4">
        <f>CLA_Accounts!$C6</f>
        <v>0</v>
      </c>
      <c r="D7" s="4">
        <f>CLA_Accounts!$E6</f>
        <v>0</v>
      </c>
      <c r="E7" s="27">
        <f>CLA_Berekeningen!F10</f>
        <v>0</v>
      </c>
      <c r="F7" s="26" cm="1">
        <f t="array" ref="F7">_xlfn.IFS(Back_DATA!$H$10=TRUE,CLA_Gegevens!$C$28*CLA_Aflossing!E7+CLA_Aflossing!E7,Back_DATA!$H$9=TRUE,CLA_Gegevens!$C$27*CLA_Aflossing!E7+CLA_Aflossing!E7,Back_DATA!$H$8=TRUE,CLA_Gegevens!$C$26*CLA_Aflossing!E7+CLA_Aflossing!E7,Back_DATA!$H$7=TRUE,CLA_Gegevens!$C$25*CLA_Aflossing!E7+CLA_Aflossing!E7,Back_DATA!$H$6=TRUE,CLA_Gegevens!$C$24*CLA_Aflossing!E7+CLA_Aflossing!E7)</f>
        <v>0</v>
      </c>
    </row>
    <row r="8" spans="2:10" x14ac:dyDescent="0.55000000000000004">
      <c r="B8" s="4">
        <f>CLA_Accounts!$B7</f>
        <v>0</v>
      </c>
      <c r="C8" s="4">
        <f>CLA_Accounts!$C7</f>
        <v>0</v>
      </c>
      <c r="D8" s="4">
        <f>CLA_Accounts!$E7</f>
        <v>0</v>
      </c>
      <c r="E8" s="27">
        <f>CLA_Berekeningen!F11</f>
        <v>0</v>
      </c>
      <c r="F8" s="26" cm="1">
        <f t="array" ref="F8">_xlfn.IFS(Back_DATA!$H$10=TRUE,CLA_Gegevens!$C$28*CLA_Aflossing!E8+CLA_Aflossing!E8,Back_DATA!$H$9=TRUE,CLA_Gegevens!$C$27*CLA_Aflossing!E8+CLA_Aflossing!E8,Back_DATA!$H$8=TRUE,CLA_Gegevens!$C$26*CLA_Aflossing!E8+CLA_Aflossing!E8,Back_DATA!$H$7=TRUE,CLA_Gegevens!$C$25*CLA_Aflossing!E8+CLA_Aflossing!E8,Back_DATA!$H$6=TRUE,CLA_Gegevens!$C$24*CLA_Aflossing!E8+CLA_Aflossing!E8)</f>
        <v>0</v>
      </c>
    </row>
    <row r="9" spans="2:10" x14ac:dyDescent="0.55000000000000004">
      <c r="B9" s="4">
        <f>CLA_Accounts!$B8</f>
        <v>0</v>
      </c>
      <c r="C9" s="4">
        <f>CLA_Accounts!$C8</f>
        <v>0</v>
      </c>
      <c r="D9" s="4">
        <f>CLA_Accounts!$E8</f>
        <v>0</v>
      </c>
      <c r="E9" s="27">
        <f>CLA_Berekeningen!F12</f>
        <v>0</v>
      </c>
      <c r="F9" s="26" cm="1">
        <f t="array" ref="F9">_xlfn.IFS(Back_DATA!$H$10=TRUE,CLA_Gegevens!$C$28*CLA_Aflossing!E9+CLA_Aflossing!E9,Back_DATA!$H$9=TRUE,CLA_Gegevens!$C$27*CLA_Aflossing!E9+CLA_Aflossing!E9,Back_DATA!$H$8=TRUE,CLA_Gegevens!$C$26*CLA_Aflossing!E9+CLA_Aflossing!E9,Back_DATA!$H$7=TRUE,CLA_Gegevens!$C$25*CLA_Aflossing!E9+CLA_Aflossing!E9,Back_DATA!$H$6=TRUE,CLA_Gegevens!$C$24*CLA_Aflossing!E9+CLA_Aflossing!E9)</f>
        <v>0</v>
      </c>
    </row>
    <row r="10" spans="2:10" x14ac:dyDescent="0.55000000000000004">
      <c r="B10" s="4">
        <f>CLA_Accounts!$B9</f>
        <v>0</v>
      </c>
      <c r="C10" s="4">
        <f>CLA_Accounts!$C9</f>
        <v>0</v>
      </c>
      <c r="D10" s="4">
        <f>CLA_Accounts!$E9</f>
        <v>0</v>
      </c>
      <c r="E10" s="27">
        <f>CLA_Berekeningen!F13</f>
        <v>0</v>
      </c>
      <c r="F10" s="26" cm="1">
        <f t="array" ref="F10">_xlfn.IFS(Back_DATA!$H$10=TRUE,CLA_Gegevens!$C$28*CLA_Aflossing!E10+CLA_Aflossing!E10,Back_DATA!$H$9=TRUE,CLA_Gegevens!$C$27*CLA_Aflossing!E10+CLA_Aflossing!E10,Back_DATA!$H$8=TRUE,CLA_Gegevens!$C$26*CLA_Aflossing!E10+CLA_Aflossing!E10,Back_DATA!$H$7=TRUE,CLA_Gegevens!$C$25*CLA_Aflossing!E10+CLA_Aflossing!E10,Back_DATA!$H$6=TRUE,CLA_Gegevens!$C$24*CLA_Aflossing!E10+CLA_Aflossing!E10)</f>
        <v>0</v>
      </c>
    </row>
    <row r="11" spans="2:10" x14ac:dyDescent="0.55000000000000004">
      <c r="B11" s="4">
        <f>CLA_Accounts!$B10</f>
        <v>0</v>
      </c>
      <c r="C11" s="4">
        <f>CLA_Accounts!$C10</f>
        <v>0</v>
      </c>
      <c r="D11" s="4">
        <f>CLA_Accounts!$E10</f>
        <v>0</v>
      </c>
      <c r="E11" s="27">
        <f>CLA_Berekeningen!F14</f>
        <v>0</v>
      </c>
      <c r="F11" s="26" cm="1">
        <f t="array" ref="F11">_xlfn.IFS(Back_DATA!$H$10=TRUE,CLA_Gegevens!$C$28*CLA_Aflossing!E11+CLA_Aflossing!E11,Back_DATA!$H$9=TRUE,CLA_Gegevens!$C$27*CLA_Aflossing!E11+CLA_Aflossing!E11,Back_DATA!$H$8=TRUE,CLA_Gegevens!$C$26*CLA_Aflossing!E11+CLA_Aflossing!E11,Back_DATA!$H$7=TRUE,CLA_Gegevens!$C$25*CLA_Aflossing!E11+CLA_Aflossing!E11,Back_DATA!$H$6=TRUE,CLA_Gegevens!$C$24*CLA_Aflossing!E11+CLA_Aflossing!E11)</f>
        <v>0</v>
      </c>
    </row>
    <row r="12" spans="2:10" x14ac:dyDescent="0.55000000000000004">
      <c r="B12" s="4">
        <f>CLA_Accounts!$B11</f>
        <v>0</v>
      </c>
      <c r="C12" s="4">
        <f>CLA_Accounts!$C11</f>
        <v>0</v>
      </c>
      <c r="D12" s="4">
        <f>CLA_Accounts!$E11</f>
        <v>0</v>
      </c>
      <c r="E12" s="27">
        <f>CLA_Berekeningen!F15</f>
        <v>0</v>
      </c>
      <c r="F12" s="26" cm="1">
        <f t="array" ref="F12">_xlfn.IFS(Back_DATA!$H$10=TRUE,CLA_Gegevens!$C$28*CLA_Aflossing!E12+CLA_Aflossing!E12,Back_DATA!$H$9=TRUE,CLA_Gegevens!$C$27*CLA_Aflossing!E12+CLA_Aflossing!E12,Back_DATA!$H$8=TRUE,CLA_Gegevens!$C$26*CLA_Aflossing!E12+CLA_Aflossing!E12,Back_DATA!$H$7=TRUE,CLA_Gegevens!$C$25*CLA_Aflossing!E12+CLA_Aflossing!E12,Back_DATA!$H$6=TRUE,CLA_Gegevens!$C$24*CLA_Aflossing!E12+CLA_Aflossing!E12)</f>
        <v>0</v>
      </c>
    </row>
    <row r="13" spans="2:10" x14ac:dyDescent="0.55000000000000004">
      <c r="B13" s="4">
        <f>CLA_Accounts!$B12</f>
        <v>0</v>
      </c>
      <c r="C13" s="4">
        <f>CLA_Accounts!$C12</f>
        <v>0</v>
      </c>
      <c r="D13" s="4">
        <f>CLA_Accounts!$E12</f>
        <v>0</v>
      </c>
      <c r="E13" s="27">
        <f>CLA_Berekeningen!F16</f>
        <v>0</v>
      </c>
      <c r="F13" s="26" cm="1">
        <f t="array" ref="F13">_xlfn.IFS(Back_DATA!$H$10=TRUE,CLA_Gegevens!$C$28*CLA_Aflossing!E13+CLA_Aflossing!E13,Back_DATA!$H$9=TRUE,CLA_Gegevens!$C$27*CLA_Aflossing!E13+CLA_Aflossing!E13,Back_DATA!$H$8=TRUE,CLA_Gegevens!$C$26*CLA_Aflossing!E13+CLA_Aflossing!E13,Back_DATA!$H$7=TRUE,CLA_Gegevens!$C$25*CLA_Aflossing!E13+CLA_Aflossing!E13,Back_DATA!$H$6=TRUE,CLA_Gegevens!$C$24*CLA_Aflossing!E13+CLA_Aflossing!E13)</f>
        <v>0</v>
      </c>
    </row>
    <row r="14" spans="2:10" x14ac:dyDescent="0.55000000000000004">
      <c r="B14" s="4">
        <f>CLA_Accounts!$B13</f>
        <v>0</v>
      </c>
      <c r="C14" s="4">
        <f>CLA_Accounts!$C13</f>
        <v>0</v>
      </c>
      <c r="D14" s="4">
        <f>CLA_Accounts!$E13</f>
        <v>0</v>
      </c>
      <c r="E14" s="27">
        <f>CLA_Berekeningen!F17</f>
        <v>0</v>
      </c>
      <c r="F14" s="26" cm="1">
        <f t="array" ref="F14">_xlfn.IFS(Back_DATA!$H$10=TRUE,CLA_Gegevens!$C$28*CLA_Aflossing!E14+CLA_Aflossing!E14,Back_DATA!$H$9=TRUE,CLA_Gegevens!$C$27*CLA_Aflossing!E14+CLA_Aflossing!E14,Back_DATA!$H$8=TRUE,CLA_Gegevens!$C$26*CLA_Aflossing!E14+CLA_Aflossing!E14,Back_DATA!$H$7=TRUE,CLA_Gegevens!$C$25*CLA_Aflossing!E14+CLA_Aflossing!E14,Back_DATA!$H$6=TRUE,CLA_Gegevens!$C$24*CLA_Aflossing!E14+CLA_Aflossing!E14)</f>
        <v>0</v>
      </c>
    </row>
    <row r="15" spans="2:10" x14ac:dyDescent="0.55000000000000004">
      <c r="B15" s="4">
        <f>CLA_Accounts!$B14</f>
        <v>0</v>
      </c>
      <c r="C15" s="4">
        <f>CLA_Accounts!$C14</f>
        <v>0</v>
      </c>
      <c r="D15" s="4">
        <f>CLA_Accounts!$E14</f>
        <v>0</v>
      </c>
      <c r="E15" s="27">
        <f>CLA_Berekeningen!F18</f>
        <v>0</v>
      </c>
      <c r="F15" s="26" cm="1">
        <f t="array" ref="F15">_xlfn.IFS(Back_DATA!$H$10=TRUE,CLA_Gegevens!$C$28*CLA_Aflossing!E15+CLA_Aflossing!E15,Back_DATA!$H$9=TRUE,CLA_Gegevens!$C$27*CLA_Aflossing!E15+CLA_Aflossing!E15,Back_DATA!$H$8=TRUE,CLA_Gegevens!$C$26*CLA_Aflossing!E15+CLA_Aflossing!E15,Back_DATA!$H$7=TRUE,CLA_Gegevens!$C$25*CLA_Aflossing!E15+CLA_Aflossing!E15,Back_DATA!$H$6=TRUE,CLA_Gegevens!$C$24*CLA_Aflossing!E15+CLA_Aflossing!E15)</f>
        <v>0</v>
      </c>
    </row>
    <row r="16" spans="2:10" x14ac:dyDescent="0.55000000000000004">
      <c r="B16" s="4">
        <f>CLA_Accounts!$B15</f>
        <v>0</v>
      </c>
      <c r="C16" s="4">
        <f>CLA_Accounts!$C15</f>
        <v>0</v>
      </c>
      <c r="D16" s="4">
        <f>CLA_Accounts!$E15</f>
        <v>0</v>
      </c>
      <c r="E16" s="27">
        <f>CLA_Berekeningen!F19</f>
        <v>0</v>
      </c>
      <c r="F16" s="26" cm="1">
        <f t="array" ref="F16">_xlfn.IFS(Back_DATA!$H$10=TRUE,CLA_Gegevens!$C$28*CLA_Aflossing!E16+CLA_Aflossing!E16,Back_DATA!$H$9=TRUE,CLA_Gegevens!$C$27*CLA_Aflossing!E16+CLA_Aflossing!E16,Back_DATA!$H$8=TRUE,CLA_Gegevens!$C$26*CLA_Aflossing!E16+CLA_Aflossing!E16,Back_DATA!$H$7=TRUE,CLA_Gegevens!$C$25*CLA_Aflossing!E16+CLA_Aflossing!E16,Back_DATA!$H$6=TRUE,CLA_Gegevens!$C$24*CLA_Aflossing!E16+CLA_Aflossing!E16)</f>
        <v>0</v>
      </c>
    </row>
    <row r="17" spans="2:6" x14ac:dyDescent="0.55000000000000004">
      <c r="B17" s="4">
        <f>CLA_Accounts!$B16</f>
        <v>0</v>
      </c>
      <c r="C17" s="4">
        <f>CLA_Accounts!$C16</f>
        <v>0</v>
      </c>
      <c r="D17" s="4">
        <f>CLA_Accounts!$E16</f>
        <v>0</v>
      </c>
      <c r="E17" s="27">
        <f>CLA_Berekeningen!F20</f>
        <v>0</v>
      </c>
      <c r="F17" s="26" cm="1">
        <f t="array" ref="F17">_xlfn.IFS(Back_DATA!$H$10=TRUE,CLA_Gegevens!$C$28*CLA_Aflossing!E17+CLA_Aflossing!E17,Back_DATA!$H$9=TRUE,CLA_Gegevens!$C$27*CLA_Aflossing!E17+CLA_Aflossing!E17,Back_DATA!$H$8=TRUE,CLA_Gegevens!$C$26*CLA_Aflossing!E17+CLA_Aflossing!E17,Back_DATA!$H$7=TRUE,CLA_Gegevens!$C$25*CLA_Aflossing!E17+CLA_Aflossing!E17,Back_DATA!$H$6=TRUE,CLA_Gegevens!$C$24*CLA_Aflossing!E17+CLA_Aflossing!E17)</f>
        <v>0</v>
      </c>
    </row>
    <row r="18" spans="2:6" x14ac:dyDescent="0.55000000000000004">
      <c r="B18" s="4">
        <f>CLA_Accounts!$B17</f>
        <v>0</v>
      </c>
      <c r="C18" s="4">
        <f>CLA_Accounts!$C17</f>
        <v>0</v>
      </c>
      <c r="D18" s="4">
        <f>CLA_Accounts!$E17</f>
        <v>0</v>
      </c>
      <c r="E18" s="27">
        <f>CLA_Berekeningen!F21</f>
        <v>0</v>
      </c>
      <c r="F18" s="26" cm="1">
        <f t="array" ref="F18">_xlfn.IFS(Back_DATA!$H$10=TRUE,CLA_Gegevens!$C$28*CLA_Aflossing!E18+CLA_Aflossing!E18,Back_DATA!$H$9=TRUE,CLA_Gegevens!$C$27*CLA_Aflossing!E18+CLA_Aflossing!E18,Back_DATA!$H$8=TRUE,CLA_Gegevens!$C$26*CLA_Aflossing!E18+CLA_Aflossing!E18,Back_DATA!$H$7=TRUE,CLA_Gegevens!$C$25*CLA_Aflossing!E18+CLA_Aflossing!E18,Back_DATA!$H$6=TRUE,CLA_Gegevens!$C$24*CLA_Aflossing!E18+CLA_Aflossing!E18)</f>
        <v>0</v>
      </c>
    </row>
    <row r="19" spans="2:6" x14ac:dyDescent="0.55000000000000004">
      <c r="B19" s="4">
        <f>CLA_Accounts!$B18</f>
        <v>0</v>
      </c>
      <c r="C19" s="4">
        <f>CLA_Accounts!$C18</f>
        <v>0</v>
      </c>
      <c r="D19" s="4">
        <f>CLA_Accounts!$E18</f>
        <v>0</v>
      </c>
      <c r="E19" s="27">
        <f>CLA_Berekeningen!F22</f>
        <v>0</v>
      </c>
      <c r="F19" s="26" cm="1">
        <f t="array" ref="F19">_xlfn.IFS(Back_DATA!$H$10=TRUE,CLA_Gegevens!$C$28*CLA_Aflossing!E19+CLA_Aflossing!E19,Back_DATA!$H$9=TRUE,CLA_Gegevens!$C$27*CLA_Aflossing!E19+CLA_Aflossing!E19,Back_DATA!$H$8=TRUE,CLA_Gegevens!$C$26*CLA_Aflossing!E19+CLA_Aflossing!E19,Back_DATA!$H$7=TRUE,CLA_Gegevens!$C$25*CLA_Aflossing!E19+CLA_Aflossing!E19,Back_DATA!$H$6=TRUE,CLA_Gegevens!$C$24*CLA_Aflossing!E19+CLA_Aflossing!E19)</f>
        <v>0</v>
      </c>
    </row>
    <row r="20" spans="2:6" x14ac:dyDescent="0.55000000000000004">
      <c r="B20" s="4">
        <f>CLA_Accounts!$B19</f>
        <v>0</v>
      </c>
      <c r="C20" s="4">
        <f>CLA_Accounts!$C19</f>
        <v>0</v>
      </c>
      <c r="D20" s="4">
        <f>CLA_Accounts!$E19</f>
        <v>0</v>
      </c>
      <c r="E20" s="27">
        <f>CLA_Berekeningen!F23</f>
        <v>0</v>
      </c>
      <c r="F20" s="26" cm="1">
        <f t="array" ref="F20">_xlfn.IFS(Back_DATA!$H$10=TRUE,CLA_Gegevens!$C$28*CLA_Aflossing!E20+CLA_Aflossing!E20,Back_DATA!$H$9=TRUE,CLA_Gegevens!$C$27*CLA_Aflossing!E20+CLA_Aflossing!E20,Back_DATA!$H$8=TRUE,CLA_Gegevens!$C$26*CLA_Aflossing!E20+CLA_Aflossing!E20,Back_DATA!$H$7=TRUE,CLA_Gegevens!$C$25*CLA_Aflossing!E20+CLA_Aflossing!E20,Back_DATA!$H$6=TRUE,CLA_Gegevens!$C$24*CLA_Aflossing!E20+CLA_Aflossing!E20)</f>
        <v>0</v>
      </c>
    </row>
    <row r="21" spans="2:6" x14ac:dyDescent="0.55000000000000004">
      <c r="B21" s="4">
        <f>CLA_Accounts!$B20</f>
        <v>0</v>
      </c>
      <c r="C21" s="4">
        <f>CLA_Accounts!$C20</f>
        <v>0</v>
      </c>
      <c r="D21" s="4">
        <f>CLA_Accounts!$E20</f>
        <v>0</v>
      </c>
      <c r="E21" s="27">
        <f>CLA_Berekeningen!F24</f>
        <v>0</v>
      </c>
      <c r="F21" s="26" cm="1">
        <f t="array" ref="F21">_xlfn.IFS(Back_DATA!$H$10=TRUE,CLA_Gegevens!$C$28*CLA_Aflossing!E21+CLA_Aflossing!E21,Back_DATA!$H$9=TRUE,CLA_Gegevens!$C$27*CLA_Aflossing!E21+CLA_Aflossing!E21,Back_DATA!$H$8=TRUE,CLA_Gegevens!$C$26*CLA_Aflossing!E21+CLA_Aflossing!E21,Back_DATA!$H$7=TRUE,CLA_Gegevens!$C$25*CLA_Aflossing!E21+CLA_Aflossing!E21,Back_DATA!$H$6=TRUE,CLA_Gegevens!$C$24*CLA_Aflossing!E21+CLA_Aflossing!E21)</f>
        <v>0</v>
      </c>
    </row>
    <row r="22" spans="2:6" x14ac:dyDescent="0.55000000000000004">
      <c r="B22" s="4">
        <f>CLA_Accounts!$B21</f>
        <v>0</v>
      </c>
      <c r="C22" s="4">
        <f>CLA_Accounts!$C21</f>
        <v>0</v>
      </c>
      <c r="D22" s="4">
        <f>CLA_Accounts!$E21</f>
        <v>0</v>
      </c>
      <c r="E22" s="27">
        <f>CLA_Berekeningen!F25</f>
        <v>0</v>
      </c>
      <c r="F22" s="26" cm="1">
        <f t="array" ref="F22">_xlfn.IFS(Back_DATA!$H$10=TRUE,CLA_Gegevens!$C$28*CLA_Aflossing!E22+CLA_Aflossing!E22,Back_DATA!$H$9=TRUE,CLA_Gegevens!$C$27*CLA_Aflossing!E22+CLA_Aflossing!E22,Back_DATA!$H$8=TRUE,CLA_Gegevens!$C$26*CLA_Aflossing!E22+CLA_Aflossing!E22,Back_DATA!$H$7=TRUE,CLA_Gegevens!$C$25*CLA_Aflossing!E22+CLA_Aflossing!E22,Back_DATA!$H$6=TRUE,CLA_Gegevens!$C$24*CLA_Aflossing!E22+CLA_Aflossing!E22)</f>
        <v>0</v>
      </c>
    </row>
    <row r="23" spans="2:6" x14ac:dyDescent="0.55000000000000004">
      <c r="B23" s="4">
        <f>CLA_Accounts!$B22</f>
        <v>0</v>
      </c>
      <c r="C23" s="4">
        <f>CLA_Accounts!$C22</f>
        <v>0</v>
      </c>
      <c r="D23" s="4">
        <f>CLA_Accounts!$E22</f>
        <v>0</v>
      </c>
      <c r="E23" s="27">
        <f>CLA_Berekeningen!F26</f>
        <v>0</v>
      </c>
      <c r="F23" s="26" cm="1">
        <f t="array" ref="F23">_xlfn.IFS(Back_DATA!$H$10=TRUE,CLA_Gegevens!$C$28*CLA_Aflossing!E23+CLA_Aflossing!E23,Back_DATA!$H$9=TRUE,CLA_Gegevens!$C$27*CLA_Aflossing!E23+CLA_Aflossing!E23,Back_DATA!$H$8=TRUE,CLA_Gegevens!$C$26*CLA_Aflossing!E23+CLA_Aflossing!E23,Back_DATA!$H$7=TRUE,CLA_Gegevens!$C$25*CLA_Aflossing!E23+CLA_Aflossing!E23,Back_DATA!$H$6=TRUE,CLA_Gegevens!$C$24*CLA_Aflossing!E23+CLA_Aflossing!E23)</f>
        <v>0</v>
      </c>
    </row>
    <row r="24" spans="2:6" x14ac:dyDescent="0.55000000000000004">
      <c r="B24" s="4">
        <f>CLA_Accounts!$B23</f>
        <v>0</v>
      </c>
      <c r="C24" s="4">
        <f>CLA_Accounts!$C23</f>
        <v>0</v>
      </c>
      <c r="D24" s="4">
        <f>CLA_Accounts!$E23</f>
        <v>0</v>
      </c>
      <c r="E24" s="27">
        <f>CLA_Berekeningen!F27</f>
        <v>0</v>
      </c>
      <c r="F24" s="26" cm="1">
        <f t="array" ref="F24">_xlfn.IFS(Back_DATA!$H$10=TRUE,CLA_Gegevens!$C$28*CLA_Aflossing!E24+CLA_Aflossing!E24,Back_DATA!$H$9=TRUE,CLA_Gegevens!$C$27*CLA_Aflossing!E24+CLA_Aflossing!E24,Back_DATA!$H$8=TRUE,CLA_Gegevens!$C$26*CLA_Aflossing!E24+CLA_Aflossing!E24,Back_DATA!$H$7=TRUE,CLA_Gegevens!$C$25*CLA_Aflossing!E24+CLA_Aflossing!E24,Back_DATA!$H$6=TRUE,CLA_Gegevens!$C$24*CLA_Aflossing!E24+CLA_Aflossing!E24)</f>
        <v>0</v>
      </c>
    </row>
    <row r="25" spans="2:6" x14ac:dyDescent="0.55000000000000004">
      <c r="B25" s="4">
        <f>CLA_Accounts!$B24</f>
        <v>0</v>
      </c>
      <c r="C25" s="4">
        <f>CLA_Accounts!$C24</f>
        <v>0</v>
      </c>
      <c r="D25" s="4">
        <f>CLA_Accounts!$E24</f>
        <v>0</v>
      </c>
      <c r="E25" s="27">
        <f>CLA_Berekeningen!F28</f>
        <v>0</v>
      </c>
      <c r="F25" s="26" cm="1">
        <f t="array" ref="F25">_xlfn.IFS(Back_DATA!$H$10=TRUE,CLA_Gegevens!$C$28*CLA_Aflossing!E25+CLA_Aflossing!E25,Back_DATA!$H$9=TRUE,CLA_Gegevens!$C$27*CLA_Aflossing!E25+CLA_Aflossing!E25,Back_DATA!$H$8=TRUE,CLA_Gegevens!$C$26*CLA_Aflossing!E25+CLA_Aflossing!E25,Back_DATA!$H$7=TRUE,CLA_Gegevens!$C$25*CLA_Aflossing!E25+CLA_Aflossing!E25,Back_DATA!$H$6=TRUE,CLA_Gegevens!$C$24*CLA_Aflossing!E25+CLA_Aflossing!E25)</f>
        <v>0</v>
      </c>
    </row>
    <row r="26" spans="2:6" x14ac:dyDescent="0.55000000000000004">
      <c r="B26" s="4">
        <f>CLA_Accounts!$B25</f>
        <v>0</v>
      </c>
      <c r="C26" s="4">
        <f>CLA_Accounts!$C25</f>
        <v>0</v>
      </c>
      <c r="D26" s="4">
        <f>CLA_Accounts!$E25</f>
        <v>0</v>
      </c>
      <c r="E26" s="27">
        <f>CLA_Berekeningen!F29</f>
        <v>0</v>
      </c>
      <c r="F26" s="26" cm="1">
        <f t="array" ref="F26">_xlfn.IFS(Back_DATA!$H$10=TRUE,CLA_Gegevens!$C$28*CLA_Aflossing!E26+CLA_Aflossing!E26,Back_DATA!$H$9=TRUE,CLA_Gegevens!$C$27*CLA_Aflossing!E26+CLA_Aflossing!E26,Back_DATA!$H$8=TRUE,CLA_Gegevens!$C$26*CLA_Aflossing!E26+CLA_Aflossing!E26,Back_DATA!$H$7=TRUE,CLA_Gegevens!$C$25*CLA_Aflossing!E26+CLA_Aflossing!E26,Back_DATA!$H$6=TRUE,CLA_Gegevens!$C$24*CLA_Aflossing!E26+CLA_Aflossing!E26)</f>
        <v>0</v>
      </c>
    </row>
    <row r="27" spans="2:6" x14ac:dyDescent="0.55000000000000004">
      <c r="B27" s="4">
        <f>CLA_Accounts!$B26</f>
        <v>0</v>
      </c>
      <c r="C27" s="4">
        <f>CLA_Accounts!$C26</f>
        <v>0</v>
      </c>
      <c r="D27" s="4">
        <f>CLA_Accounts!$E26</f>
        <v>0</v>
      </c>
      <c r="E27" s="27">
        <f>CLA_Berekeningen!F30</f>
        <v>0</v>
      </c>
      <c r="F27" s="26" cm="1">
        <f t="array" ref="F27">_xlfn.IFS(Back_DATA!$H$10=TRUE,CLA_Gegevens!$C$28*CLA_Aflossing!E27+CLA_Aflossing!E27,Back_DATA!$H$9=TRUE,CLA_Gegevens!$C$27*CLA_Aflossing!E27+CLA_Aflossing!E27,Back_DATA!$H$8=TRUE,CLA_Gegevens!$C$26*CLA_Aflossing!E27+CLA_Aflossing!E27,Back_DATA!$H$7=TRUE,CLA_Gegevens!$C$25*CLA_Aflossing!E27+CLA_Aflossing!E27,Back_DATA!$H$6=TRUE,CLA_Gegevens!$C$24*CLA_Aflossing!E27+CLA_Aflossing!E27)</f>
        <v>0</v>
      </c>
    </row>
    <row r="28" spans="2:6" x14ac:dyDescent="0.55000000000000004">
      <c r="B28" s="4">
        <f>CLA_Accounts!$B27</f>
        <v>0</v>
      </c>
      <c r="C28" s="4">
        <f>CLA_Accounts!$C27</f>
        <v>0</v>
      </c>
      <c r="D28" s="4">
        <f>CLA_Accounts!$E27</f>
        <v>0</v>
      </c>
      <c r="E28" s="27">
        <f>CLA_Berekeningen!F31</f>
        <v>0</v>
      </c>
      <c r="F28" s="26" cm="1">
        <f t="array" ref="F28">_xlfn.IFS(Back_DATA!$H$10=TRUE,CLA_Gegevens!$C$28*CLA_Aflossing!E28+CLA_Aflossing!E28,Back_DATA!$H$9=TRUE,CLA_Gegevens!$C$27*CLA_Aflossing!E28+CLA_Aflossing!E28,Back_DATA!$H$8=TRUE,CLA_Gegevens!$C$26*CLA_Aflossing!E28+CLA_Aflossing!E28,Back_DATA!$H$7=TRUE,CLA_Gegevens!$C$25*CLA_Aflossing!E28+CLA_Aflossing!E28,Back_DATA!$H$6=TRUE,CLA_Gegevens!$C$24*CLA_Aflossing!E28+CLA_Aflossing!E28)</f>
        <v>0</v>
      </c>
    </row>
    <row r="29" spans="2:6" x14ac:dyDescent="0.55000000000000004">
      <c r="B29" s="4">
        <f>CLA_Accounts!$B28</f>
        <v>0</v>
      </c>
      <c r="C29" s="4">
        <f>CLA_Accounts!$C28</f>
        <v>0</v>
      </c>
      <c r="D29" s="4">
        <f>CLA_Accounts!$E28</f>
        <v>0</v>
      </c>
      <c r="E29" s="27">
        <f>CLA_Berekeningen!F32</f>
        <v>0</v>
      </c>
      <c r="F29" s="26" cm="1">
        <f t="array" ref="F29">_xlfn.IFS(Back_DATA!$H$10=TRUE,CLA_Gegevens!$C$28*CLA_Aflossing!E29+CLA_Aflossing!E29,Back_DATA!$H$9=TRUE,CLA_Gegevens!$C$27*CLA_Aflossing!E29+CLA_Aflossing!E29,Back_DATA!$H$8=TRUE,CLA_Gegevens!$C$26*CLA_Aflossing!E29+CLA_Aflossing!E29,Back_DATA!$H$7=TRUE,CLA_Gegevens!$C$25*CLA_Aflossing!E29+CLA_Aflossing!E29,Back_DATA!$H$6=TRUE,CLA_Gegevens!$C$24*CLA_Aflossing!E29+CLA_Aflossing!E29)</f>
        <v>0</v>
      </c>
    </row>
    <row r="30" spans="2:6" x14ac:dyDescent="0.55000000000000004">
      <c r="B30" s="4">
        <f>CLA_Accounts!$B29</f>
        <v>0</v>
      </c>
      <c r="C30" s="4">
        <f>CLA_Accounts!$C29</f>
        <v>0</v>
      </c>
      <c r="D30" s="4">
        <f>CLA_Accounts!$E29</f>
        <v>0</v>
      </c>
      <c r="E30" s="27">
        <f>CLA_Berekeningen!F33</f>
        <v>0</v>
      </c>
      <c r="F30" s="26" cm="1">
        <f t="array" ref="F30">_xlfn.IFS(Back_DATA!$H$10=TRUE,CLA_Gegevens!$C$28*CLA_Aflossing!E30+CLA_Aflossing!E30,Back_DATA!$H$9=TRUE,CLA_Gegevens!$C$27*CLA_Aflossing!E30+CLA_Aflossing!E30,Back_DATA!$H$8=TRUE,CLA_Gegevens!$C$26*CLA_Aflossing!E30+CLA_Aflossing!E30,Back_DATA!$H$7=TRUE,CLA_Gegevens!$C$25*CLA_Aflossing!E30+CLA_Aflossing!E30,Back_DATA!$H$6=TRUE,CLA_Gegevens!$C$24*CLA_Aflossing!E30+CLA_Aflossing!E30)</f>
        <v>0</v>
      </c>
    </row>
    <row r="31" spans="2:6" x14ac:dyDescent="0.55000000000000004">
      <c r="B31" s="4">
        <f>CLA_Accounts!$B30</f>
        <v>0</v>
      </c>
      <c r="C31" s="4">
        <f>CLA_Accounts!$C30</f>
        <v>0</v>
      </c>
      <c r="D31" s="4">
        <f>CLA_Accounts!$E30</f>
        <v>0</v>
      </c>
      <c r="E31" s="27">
        <f>CLA_Berekeningen!F34</f>
        <v>0</v>
      </c>
      <c r="F31" s="26" cm="1">
        <f t="array" ref="F31">_xlfn.IFS(Back_DATA!$H$10=TRUE,CLA_Gegevens!$C$28*CLA_Aflossing!E31+CLA_Aflossing!E31,Back_DATA!$H$9=TRUE,CLA_Gegevens!$C$27*CLA_Aflossing!E31+CLA_Aflossing!E31,Back_DATA!$H$8=TRUE,CLA_Gegevens!$C$26*CLA_Aflossing!E31+CLA_Aflossing!E31,Back_DATA!$H$7=TRUE,CLA_Gegevens!$C$25*CLA_Aflossing!E31+CLA_Aflossing!E31,Back_DATA!$H$6=TRUE,CLA_Gegevens!$C$24*CLA_Aflossing!E31+CLA_Aflossing!E31)</f>
        <v>0</v>
      </c>
    </row>
    <row r="32" spans="2:6" x14ac:dyDescent="0.55000000000000004">
      <c r="B32" s="4">
        <f>CLA_Accounts!$B31</f>
        <v>0</v>
      </c>
      <c r="C32" s="4">
        <f>CLA_Accounts!$C31</f>
        <v>0</v>
      </c>
      <c r="D32" s="4">
        <f>CLA_Accounts!$E31</f>
        <v>0</v>
      </c>
      <c r="E32" s="27">
        <f>CLA_Berekeningen!F35</f>
        <v>0</v>
      </c>
      <c r="F32" s="26" cm="1">
        <f t="array" ref="F32">_xlfn.IFS(Back_DATA!$H$10=TRUE,CLA_Gegevens!$C$28*CLA_Aflossing!E32+CLA_Aflossing!E32,Back_DATA!$H$9=TRUE,CLA_Gegevens!$C$27*CLA_Aflossing!E32+CLA_Aflossing!E32,Back_DATA!$H$8=TRUE,CLA_Gegevens!$C$26*CLA_Aflossing!E32+CLA_Aflossing!E32,Back_DATA!$H$7=TRUE,CLA_Gegevens!$C$25*CLA_Aflossing!E32+CLA_Aflossing!E32,Back_DATA!$H$6=TRUE,CLA_Gegevens!$C$24*CLA_Aflossing!E32+CLA_Aflossing!E32)</f>
        <v>0</v>
      </c>
    </row>
    <row r="33" spans="2:6" x14ac:dyDescent="0.55000000000000004">
      <c r="B33" s="4">
        <f>CLA_Accounts!$B32</f>
        <v>0</v>
      </c>
      <c r="C33" s="4">
        <f>CLA_Accounts!$C32</f>
        <v>0</v>
      </c>
      <c r="D33" s="4">
        <f>CLA_Accounts!$E32</f>
        <v>0</v>
      </c>
      <c r="E33" s="27">
        <f>CLA_Berekeningen!F36</f>
        <v>0</v>
      </c>
      <c r="F33" s="26" cm="1">
        <f t="array" ref="F33">_xlfn.IFS(Back_DATA!$H$10=TRUE,CLA_Gegevens!$C$28*CLA_Aflossing!E33+CLA_Aflossing!E33,Back_DATA!$H$9=TRUE,CLA_Gegevens!$C$27*CLA_Aflossing!E33+CLA_Aflossing!E33,Back_DATA!$H$8=TRUE,CLA_Gegevens!$C$26*CLA_Aflossing!E33+CLA_Aflossing!E33,Back_DATA!$H$7=TRUE,CLA_Gegevens!$C$25*CLA_Aflossing!E33+CLA_Aflossing!E33,Back_DATA!$H$6=TRUE,CLA_Gegevens!$C$24*CLA_Aflossing!E33+CLA_Aflossing!E33)</f>
        <v>0</v>
      </c>
    </row>
    <row r="34" spans="2:6" x14ac:dyDescent="0.55000000000000004">
      <c r="B34" s="4">
        <f>CLA_Accounts!$B33</f>
        <v>0</v>
      </c>
      <c r="C34" s="4">
        <f>CLA_Accounts!$C33</f>
        <v>0</v>
      </c>
      <c r="D34" s="4">
        <f>CLA_Accounts!$E33</f>
        <v>0</v>
      </c>
      <c r="E34" s="27">
        <f>CLA_Berekeningen!F37</f>
        <v>0</v>
      </c>
      <c r="F34" s="26" cm="1">
        <f t="array" ref="F34">_xlfn.IFS(Back_DATA!$H$10=TRUE,CLA_Gegevens!$C$28*CLA_Aflossing!E34+CLA_Aflossing!E34,Back_DATA!$H$9=TRUE,CLA_Gegevens!$C$27*CLA_Aflossing!E34+CLA_Aflossing!E34,Back_DATA!$H$8=TRUE,CLA_Gegevens!$C$26*CLA_Aflossing!E34+CLA_Aflossing!E34,Back_DATA!$H$7=TRUE,CLA_Gegevens!$C$25*CLA_Aflossing!E34+CLA_Aflossing!E34,Back_DATA!$H$6=TRUE,CLA_Gegevens!$C$24*CLA_Aflossing!E34+CLA_Aflossing!E34)</f>
        <v>0</v>
      </c>
    </row>
    <row r="35" spans="2:6" x14ac:dyDescent="0.55000000000000004">
      <c r="B35" s="4">
        <f>CLA_Accounts!$B34</f>
        <v>0</v>
      </c>
      <c r="C35" s="4">
        <f>CLA_Accounts!$C34</f>
        <v>0</v>
      </c>
      <c r="D35" s="4">
        <f>CLA_Accounts!$E34</f>
        <v>0</v>
      </c>
      <c r="E35" s="27">
        <f>CLA_Berekeningen!F38</f>
        <v>0</v>
      </c>
      <c r="F35" s="26" cm="1">
        <f t="array" ref="F35">_xlfn.IFS(Back_DATA!$H$10=TRUE,CLA_Gegevens!$C$28*CLA_Aflossing!E35+CLA_Aflossing!E35,Back_DATA!$H$9=TRUE,CLA_Gegevens!$C$27*CLA_Aflossing!E35+CLA_Aflossing!E35,Back_DATA!$H$8=TRUE,CLA_Gegevens!$C$26*CLA_Aflossing!E35+CLA_Aflossing!E35,Back_DATA!$H$7=TRUE,CLA_Gegevens!$C$25*CLA_Aflossing!E35+CLA_Aflossing!E35,Back_DATA!$H$6=TRUE,CLA_Gegevens!$C$24*CLA_Aflossing!E35+CLA_Aflossing!E35)</f>
        <v>0</v>
      </c>
    </row>
    <row r="36" spans="2:6" x14ac:dyDescent="0.55000000000000004">
      <c r="B36" s="4">
        <f>CLA_Accounts!$B35</f>
        <v>0</v>
      </c>
      <c r="C36" s="4">
        <f>CLA_Accounts!$C35</f>
        <v>0</v>
      </c>
      <c r="D36" s="4">
        <f>CLA_Accounts!$E35</f>
        <v>0</v>
      </c>
      <c r="E36" s="27">
        <f>CLA_Berekeningen!F39</f>
        <v>0</v>
      </c>
      <c r="F36" s="26" cm="1">
        <f t="array" ref="F36">_xlfn.IFS(Back_DATA!$H$10=TRUE,CLA_Gegevens!$C$28*CLA_Aflossing!E36+CLA_Aflossing!E36,Back_DATA!$H$9=TRUE,CLA_Gegevens!$C$27*CLA_Aflossing!E36+CLA_Aflossing!E36,Back_DATA!$H$8=TRUE,CLA_Gegevens!$C$26*CLA_Aflossing!E36+CLA_Aflossing!E36,Back_DATA!$H$7=TRUE,CLA_Gegevens!$C$25*CLA_Aflossing!E36+CLA_Aflossing!E36,Back_DATA!$H$6=TRUE,CLA_Gegevens!$C$24*CLA_Aflossing!E36+CLA_Aflossing!E36)</f>
        <v>0</v>
      </c>
    </row>
    <row r="37" spans="2:6" x14ac:dyDescent="0.55000000000000004">
      <c r="B37" s="4">
        <f>CLA_Accounts!$B36</f>
        <v>0</v>
      </c>
      <c r="C37" s="4">
        <f>CLA_Accounts!$C36</f>
        <v>0</v>
      </c>
      <c r="D37" s="4">
        <f>CLA_Accounts!$E36</f>
        <v>0</v>
      </c>
      <c r="E37" s="27">
        <f>CLA_Berekeningen!F40</f>
        <v>0</v>
      </c>
      <c r="F37" s="26" cm="1">
        <f t="array" ref="F37">_xlfn.IFS(Back_DATA!$H$10=TRUE,CLA_Gegevens!$C$28*CLA_Aflossing!E37+CLA_Aflossing!E37,Back_DATA!$H$9=TRUE,CLA_Gegevens!$C$27*CLA_Aflossing!E37+CLA_Aflossing!E37,Back_DATA!$H$8=TRUE,CLA_Gegevens!$C$26*CLA_Aflossing!E37+CLA_Aflossing!E37,Back_DATA!$H$7=TRUE,CLA_Gegevens!$C$25*CLA_Aflossing!E37+CLA_Aflossing!E37,Back_DATA!$H$6=TRUE,CLA_Gegevens!$C$24*CLA_Aflossing!E37+CLA_Aflossing!E37)</f>
        <v>0</v>
      </c>
    </row>
    <row r="38" spans="2:6" x14ac:dyDescent="0.55000000000000004">
      <c r="B38" s="4">
        <f>CLA_Accounts!$B37</f>
        <v>0</v>
      </c>
      <c r="C38" s="4">
        <f>CLA_Accounts!$C37</f>
        <v>0</v>
      </c>
      <c r="D38" s="4">
        <f>CLA_Accounts!$E37</f>
        <v>0</v>
      </c>
      <c r="E38" s="27">
        <f>CLA_Berekeningen!F41</f>
        <v>0</v>
      </c>
      <c r="F38" s="26" cm="1">
        <f t="array" ref="F38">_xlfn.IFS(Back_DATA!$H$10=TRUE,CLA_Gegevens!$C$28*CLA_Aflossing!E38+CLA_Aflossing!E38,Back_DATA!$H$9=TRUE,CLA_Gegevens!$C$27*CLA_Aflossing!E38+CLA_Aflossing!E38,Back_DATA!$H$8=TRUE,CLA_Gegevens!$C$26*CLA_Aflossing!E38+CLA_Aflossing!E38,Back_DATA!$H$7=TRUE,CLA_Gegevens!$C$25*CLA_Aflossing!E38+CLA_Aflossing!E38,Back_DATA!$H$6=TRUE,CLA_Gegevens!$C$24*CLA_Aflossing!E38+CLA_Aflossing!E38)</f>
        <v>0</v>
      </c>
    </row>
    <row r="39" spans="2:6" x14ac:dyDescent="0.55000000000000004">
      <c r="B39" s="4">
        <f>CLA_Accounts!$B38</f>
        <v>0</v>
      </c>
      <c r="C39" s="4">
        <f>CLA_Accounts!$C38</f>
        <v>0</v>
      </c>
      <c r="D39" s="4">
        <f>CLA_Accounts!$E38</f>
        <v>0</v>
      </c>
      <c r="E39" s="27">
        <f>CLA_Berekeningen!F42</f>
        <v>0</v>
      </c>
      <c r="F39" s="26" cm="1">
        <f t="array" ref="F39">_xlfn.IFS(Back_DATA!$H$10=TRUE,CLA_Gegevens!$C$28*CLA_Aflossing!E39+CLA_Aflossing!E39,Back_DATA!$H$9=TRUE,CLA_Gegevens!$C$27*CLA_Aflossing!E39+CLA_Aflossing!E39,Back_DATA!$H$8=TRUE,CLA_Gegevens!$C$26*CLA_Aflossing!E39+CLA_Aflossing!E39,Back_DATA!$H$7=TRUE,CLA_Gegevens!$C$25*CLA_Aflossing!E39+CLA_Aflossing!E39,Back_DATA!$H$6=TRUE,CLA_Gegevens!$C$24*CLA_Aflossing!E39+CLA_Aflossing!E39)</f>
        <v>0</v>
      </c>
    </row>
    <row r="40" spans="2:6" x14ac:dyDescent="0.55000000000000004">
      <c r="B40" s="4">
        <f>CLA_Accounts!$B39</f>
        <v>0</v>
      </c>
      <c r="C40" s="4">
        <f>CLA_Accounts!$C39</f>
        <v>0</v>
      </c>
      <c r="D40" s="4">
        <f>CLA_Accounts!$E39</f>
        <v>0</v>
      </c>
      <c r="E40" s="27">
        <f>CLA_Berekeningen!F43</f>
        <v>0</v>
      </c>
      <c r="F40" s="26" cm="1">
        <f t="array" ref="F40">_xlfn.IFS(Back_DATA!$H$10=TRUE,CLA_Gegevens!$C$28*CLA_Aflossing!E40+CLA_Aflossing!E40,Back_DATA!$H$9=TRUE,CLA_Gegevens!$C$27*CLA_Aflossing!E40+CLA_Aflossing!E40,Back_DATA!$H$8=TRUE,CLA_Gegevens!$C$26*CLA_Aflossing!E40+CLA_Aflossing!E40,Back_DATA!$H$7=TRUE,CLA_Gegevens!$C$25*CLA_Aflossing!E40+CLA_Aflossing!E40,Back_DATA!$H$6=TRUE,CLA_Gegevens!$C$24*CLA_Aflossing!E40+CLA_Aflossing!E40)</f>
        <v>0</v>
      </c>
    </row>
    <row r="41" spans="2:6" x14ac:dyDescent="0.55000000000000004">
      <c r="B41" s="4">
        <f>CLA_Accounts!$B40</f>
        <v>0</v>
      </c>
      <c r="C41" s="4">
        <f>CLA_Accounts!$C40</f>
        <v>0</v>
      </c>
      <c r="D41" s="4">
        <f>CLA_Accounts!$E40</f>
        <v>0</v>
      </c>
      <c r="E41" s="27">
        <f>CLA_Berekeningen!F44</f>
        <v>0</v>
      </c>
      <c r="F41" s="26" cm="1">
        <f t="array" ref="F41">_xlfn.IFS(Back_DATA!$H$10=TRUE,CLA_Gegevens!$C$28*CLA_Aflossing!E41+CLA_Aflossing!E41,Back_DATA!$H$9=TRUE,CLA_Gegevens!$C$27*CLA_Aflossing!E41+CLA_Aflossing!E41,Back_DATA!$H$8=TRUE,CLA_Gegevens!$C$26*CLA_Aflossing!E41+CLA_Aflossing!E41,Back_DATA!$H$7=TRUE,CLA_Gegevens!$C$25*CLA_Aflossing!E41+CLA_Aflossing!E41,Back_DATA!$H$6=TRUE,CLA_Gegevens!$C$24*CLA_Aflossing!E41+CLA_Aflossing!E41)</f>
        <v>0</v>
      </c>
    </row>
    <row r="42" spans="2:6" x14ac:dyDescent="0.55000000000000004">
      <c r="B42" s="4">
        <f>CLA_Accounts!$B41</f>
        <v>0</v>
      </c>
      <c r="C42" s="4">
        <f>CLA_Accounts!$C41</f>
        <v>0</v>
      </c>
      <c r="D42" s="4">
        <f>CLA_Accounts!$E41</f>
        <v>0</v>
      </c>
      <c r="E42" s="27">
        <f>CLA_Berekeningen!F45</f>
        <v>0</v>
      </c>
      <c r="F42" s="26" cm="1">
        <f t="array" ref="F42">_xlfn.IFS(Back_DATA!$H$10=TRUE,CLA_Gegevens!$C$28*CLA_Aflossing!E42+CLA_Aflossing!E42,Back_DATA!$H$9=TRUE,CLA_Gegevens!$C$27*CLA_Aflossing!E42+CLA_Aflossing!E42,Back_DATA!$H$8=TRUE,CLA_Gegevens!$C$26*CLA_Aflossing!E42+CLA_Aflossing!E42,Back_DATA!$H$7=TRUE,CLA_Gegevens!$C$25*CLA_Aflossing!E42+CLA_Aflossing!E42,Back_DATA!$H$6=TRUE,CLA_Gegevens!$C$24*CLA_Aflossing!E42+CLA_Aflossing!E42)</f>
        <v>0</v>
      </c>
    </row>
    <row r="43" spans="2:6" x14ac:dyDescent="0.55000000000000004">
      <c r="B43" s="4">
        <f>CLA_Accounts!$B42</f>
        <v>0</v>
      </c>
      <c r="C43" s="4">
        <f>CLA_Accounts!$C42</f>
        <v>0</v>
      </c>
      <c r="D43" s="4">
        <f>CLA_Accounts!$E42</f>
        <v>0</v>
      </c>
      <c r="E43" s="27">
        <f>CLA_Berekeningen!F46</f>
        <v>0</v>
      </c>
      <c r="F43" s="26" cm="1">
        <f t="array" ref="F43">_xlfn.IFS(Back_DATA!$H$10=TRUE,CLA_Gegevens!$C$28*CLA_Aflossing!E43+CLA_Aflossing!E43,Back_DATA!$H$9=TRUE,CLA_Gegevens!$C$27*CLA_Aflossing!E43+CLA_Aflossing!E43,Back_DATA!$H$8=TRUE,CLA_Gegevens!$C$26*CLA_Aflossing!E43+CLA_Aflossing!E43,Back_DATA!$H$7=TRUE,CLA_Gegevens!$C$25*CLA_Aflossing!E43+CLA_Aflossing!E43,Back_DATA!$H$6=TRUE,CLA_Gegevens!$C$24*CLA_Aflossing!E43+CLA_Aflossing!E43)</f>
        <v>0</v>
      </c>
    </row>
    <row r="44" spans="2:6" x14ac:dyDescent="0.55000000000000004">
      <c r="B44" s="4">
        <f>CLA_Accounts!$B43</f>
        <v>0</v>
      </c>
      <c r="C44" s="4">
        <f>CLA_Accounts!$C43</f>
        <v>0</v>
      </c>
      <c r="D44" s="4">
        <f>CLA_Accounts!$E43</f>
        <v>0</v>
      </c>
      <c r="E44" s="27">
        <f>CLA_Berekeningen!F47</f>
        <v>0</v>
      </c>
      <c r="F44" s="26" cm="1">
        <f t="array" ref="F44">_xlfn.IFS(Back_DATA!$H$10=TRUE,CLA_Gegevens!$C$28*CLA_Aflossing!E44+CLA_Aflossing!E44,Back_DATA!$H$9=TRUE,CLA_Gegevens!$C$27*CLA_Aflossing!E44+CLA_Aflossing!E44,Back_DATA!$H$8=TRUE,CLA_Gegevens!$C$26*CLA_Aflossing!E44+CLA_Aflossing!E44,Back_DATA!$H$7=TRUE,CLA_Gegevens!$C$25*CLA_Aflossing!E44+CLA_Aflossing!E44,Back_DATA!$H$6=TRUE,CLA_Gegevens!$C$24*CLA_Aflossing!E44+CLA_Aflossing!E44)</f>
        <v>0</v>
      </c>
    </row>
    <row r="45" spans="2:6" x14ac:dyDescent="0.55000000000000004">
      <c r="B45" s="4">
        <f>CLA_Accounts!$B44</f>
        <v>0</v>
      </c>
      <c r="C45" s="4">
        <f>CLA_Accounts!$C44</f>
        <v>0</v>
      </c>
      <c r="D45" s="4">
        <f>CLA_Accounts!$E44</f>
        <v>0</v>
      </c>
      <c r="E45" s="27">
        <f>CLA_Berekeningen!F48</f>
        <v>0</v>
      </c>
      <c r="F45" s="26" cm="1">
        <f t="array" ref="F45">_xlfn.IFS(Back_DATA!$H$10=TRUE,CLA_Gegevens!$C$28*CLA_Aflossing!E45+CLA_Aflossing!E45,Back_DATA!$H$9=TRUE,CLA_Gegevens!$C$27*CLA_Aflossing!E45+CLA_Aflossing!E45,Back_DATA!$H$8=TRUE,CLA_Gegevens!$C$26*CLA_Aflossing!E45+CLA_Aflossing!E45,Back_DATA!$H$7=TRUE,CLA_Gegevens!$C$25*CLA_Aflossing!E45+CLA_Aflossing!E45,Back_DATA!$H$6=TRUE,CLA_Gegevens!$C$24*CLA_Aflossing!E45+CLA_Aflossing!E45)</f>
        <v>0</v>
      </c>
    </row>
    <row r="46" spans="2:6" x14ac:dyDescent="0.55000000000000004">
      <c r="B46" s="4">
        <f>CLA_Accounts!$B45</f>
        <v>0</v>
      </c>
      <c r="C46" s="4">
        <f>CLA_Accounts!$C45</f>
        <v>0</v>
      </c>
      <c r="D46" s="4">
        <f>CLA_Accounts!$E45</f>
        <v>0</v>
      </c>
      <c r="E46" s="27">
        <f>CLA_Berekeningen!F49</f>
        <v>0</v>
      </c>
      <c r="F46" s="26" cm="1">
        <f t="array" ref="F46">_xlfn.IFS(Back_DATA!$H$10=TRUE,CLA_Gegevens!$C$28*CLA_Aflossing!E46+CLA_Aflossing!E46,Back_DATA!$H$9=TRUE,CLA_Gegevens!$C$27*CLA_Aflossing!E46+CLA_Aflossing!E46,Back_DATA!$H$8=TRUE,CLA_Gegevens!$C$26*CLA_Aflossing!E46+CLA_Aflossing!E46,Back_DATA!$H$7=TRUE,CLA_Gegevens!$C$25*CLA_Aflossing!E46+CLA_Aflossing!E46,Back_DATA!$H$6=TRUE,CLA_Gegevens!$C$24*CLA_Aflossing!E46+CLA_Aflossing!E46)</f>
        <v>0</v>
      </c>
    </row>
    <row r="47" spans="2:6" x14ac:dyDescent="0.55000000000000004">
      <c r="B47" s="4">
        <f>CLA_Accounts!$B46</f>
        <v>0</v>
      </c>
      <c r="C47" s="4">
        <f>CLA_Accounts!$C46</f>
        <v>0</v>
      </c>
      <c r="D47" s="4">
        <f>CLA_Accounts!$E46</f>
        <v>0</v>
      </c>
      <c r="E47" s="27">
        <f>CLA_Berekeningen!F50</f>
        <v>0</v>
      </c>
      <c r="F47" s="26" cm="1">
        <f t="array" ref="F47">_xlfn.IFS(Back_DATA!$H$10=TRUE,CLA_Gegevens!$C$28*CLA_Aflossing!E47+CLA_Aflossing!E47,Back_DATA!$H$9=TRUE,CLA_Gegevens!$C$27*CLA_Aflossing!E47+CLA_Aflossing!E47,Back_DATA!$H$8=TRUE,CLA_Gegevens!$C$26*CLA_Aflossing!E47+CLA_Aflossing!E47,Back_DATA!$H$7=TRUE,CLA_Gegevens!$C$25*CLA_Aflossing!E47+CLA_Aflossing!E47,Back_DATA!$H$6=TRUE,CLA_Gegevens!$C$24*CLA_Aflossing!E47+CLA_Aflossing!E47)</f>
        <v>0</v>
      </c>
    </row>
    <row r="48" spans="2:6" x14ac:dyDescent="0.55000000000000004">
      <c r="B48" s="4">
        <f>CLA_Accounts!$B47</f>
        <v>0</v>
      </c>
      <c r="C48" s="4">
        <f>CLA_Accounts!$C47</f>
        <v>0</v>
      </c>
      <c r="D48" s="4">
        <f>CLA_Accounts!$E47</f>
        <v>0</v>
      </c>
      <c r="E48" s="27">
        <f>CLA_Berekeningen!F51</f>
        <v>0</v>
      </c>
      <c r="F48" s="26" cm="1">
        <f t="array" ref="F48">_xlfn.IFS(Back_DATA!$H$10=TRUE,CLA_Gegevens!$C$28*CLA_Aflossing!E48+CLA_Aflossing!E48,Back_DATA!$H$9=TRUE,CLA_Gegevens!$C$27*CLA_Aflossing!E48+CLA_Aflossing!E48,Back_DATA!$H$8=TRUE,CLA_Gegevens!$C$26*CLA_Aflossing!E48+CLA_Aflossing!E48,Back_DATA!$H$7=TRUE,CLA_Gegevens!$C$25*CLA_Aflossing!E48+CLA_Aflossing!E48,Back_DATA!$H$6=TRUE,CLA_Gegevens!$C$24*CLA_Aflossing!E48+CLA_Aflossing!E48)</f>
        <v>0</v>
      </c>
    </row>
    <row r="49" spans="2:6" x14ac:dyDescent="0.55000000000000004">
      <c r="B49" s="4">
        <f>CLA_Accounts!$B48</f>
        <v>0</v>
      </c>
      <c r="C49" s="4">
        <f>CLA_Accounts!$C48</f>
        <v>0</v>
      </c>
      <c r="D49" s="4">
        <f>CLA_Accounts!$E48</f>
        <v>0</v>
      </c>
      <c r="E49" s="27">
        <f>CLA_Berekeningen!F52</f>
        <v>0</v>
      </c>
      <c r="F49" s="26" cm="1">
        <f t="array" ref="F49">_xlfn.IFS(Back_DATA!$H$10=TRUE,CLA_Gegevens!$C$28*CLA_Aflossing!E49+CLA_Aflossing!E49,Back_DATA!$H$9=TRUE,CLA_Gegevens!$C$27*CLA_Aflossing!E49+CLA_Aflossing!E49,Back_DATA!$H$8=TRUE,CLA_Gegevens!$C$26*CLA_Aflossing!E49+CLA_Aflossing!E49,Back_DATA!$H$7=TRUE,CLA_Gegevens!$C$25*CLA_Aflossing!E49+CLA_Aflossing!E49,Back_DATA!$H$6=TRUE,CLA_Gegevens!$C$24*CLA_Aflossing!E49+CLA_Aflossing!E49)</f>
        <v>0</v>
      </c>
    </row>
    <row r="50" spans="2:6" x14ac:dyDescent="0.55000000000000004">
      <c r="B50" s="4">
        <f>CLA_Accounts!$B49</f>
        <v>0</v>
      </c>
      <c r="C50" s="4">
        <f>CLA_Accounts!$C49</f>
        <v>0</v>
      </c>
      <c r="D50" s="4">
        <f>CLA_Accounts!$E49</f>
        <v>0</v>
      </c>
      <c r="E50" s="27">
        <f>CLA_Berekeningen!F53</f>
        <v>0</v>
      </c>
      <c r="F50" s="26" cm="1">
        <f t="array" ref="F50">_xlfn.IFS(Back_DATA!$H$10=TRUE,CLA_Gegevens!$C$28*CLA_Aflossing!E50+CLA_Aflossing!E50,Back_DATA!$H$9=TRUE,CLA_Gegevens!$C$27*CLA_Aflossing!E50+CLA_Aflossing!E50,Back_DATA!$H$8=TRUE,CLA_Gegevens!$C$26*CLA_Aflossing!E50+CLA_Aflossing!E50,Back_DATA!$H$7=TRUE,CLA_Gegevens!$C$25*CLA_Aflossing!E50+CLA_Aflossing!E50,Back_DATA!$H$6=TRUE,CLA_Gegevens!$C$24*CLA_Aflossing!E50+CLA_Aflossing!E50)</f>
        <v>0</v>
      </c>
    </row>
    <row r="51" spans="2:6" x14ac:dyDescent="0.55000000000000004">
      <c r="B51" s="4">
        <f>CLA_Accounts!$B50</f>
        <v>0</v>
      </c>
      <c r="C51" s="4">
        <f>CLA_Accounts!$C50</f>
        <v>0</v>
      </c>
      <c r="D51" s="4">
        <f>CLA_Accounts!$E50</f>
        <v>0</v>
      </c>
      <c r="E51" s="27">
        <f>CLA_Berekeningen!F54</f>
        <v>0</v>
      </c>
      <c r="F51" s="26" cm="1">
        <f t="array" ref="F51">_xlfn.IFS(Back_DATA!$H$10=TRUE,CLA_Gegevens!$C$28*CLA_Aflossing!E51+CLA_Aflossing!E51,Back_DATA!$H$9=TRUE,CLA_Gegevens!$C$27*CLA_Aflossing!E51+CLA_Aflossing!E51,Back_DATA!$H$8=TRUE,CLA_Gegevens!$C$26*CLA_Aflossing!E51+CLA_Aflossing!E51,Back_DATA!$H$7=TRUE,CLA_Gegevens!$C$25*CLA_Aflossing!E51+CLA_Aflossing!E51,Back_DATA!$H$6=TRUE,CLA_Gegevens!$C$24*CLA_Aflossing!E51+CLA_Aflossing!E51)</f>
        <v>0</v>
      </c>
    </row>
    <row r="52" spans="2:6" x14ac:dyDescent="0.55000000000000004">
      <c r="B52" s="4">
        <f>CLA_Accounts!$B51</f>
        <v>0</v>
      </c>
      <c r="C52" s="4">
        <f>CLA_Accounts!$C51</f>
        <v>0</v>
      </c>
      <c r="D52" s="4">
        <f>CLA_Accounts!$E51</f>
        <v>0</v>
      </c>
      <c r="E52" s="27">
        <f>CLA_Berekeningen!F55</f>
        <v>0</v>
      </c>
      <c r="F52" s="26" cm="1">
        <f t="array" ref="F52">_xlfn.IFS(Back_DATA!$H$10=TRUE,CLA_Gegevens!$C$28*CLA_Aflossing!E52+CLA_Aflossing!E52,Back_DATA!$H$9=TRUE,CLA_Gegevens!$C$27*CLA_Aflossing!E52+CLA_Aflossing!E52,Back_DATA!$H$8=TRUE,CLA_Gegevens!$C$26*CLA_Aflossing!E52+CLA_Aflossing!E52,Back_DATA!$H$7=TRUE,CLA_Gegevens!$C$25*CLA_Aflossing!E52+CLA_Aflossing!E52,Back_DATA!$H$6=TRUE,CLA_Gegevens!$C$24*CLA_Aflossing!E52+CLA_Aflossing!E52)</f>
        <v>0</v>
      </c>
    </row>
    <row r="53" spans="2:6" x14ac:dyDescent="0.55000000000000004">
      <c r="B53" s="4">
        <f>CLA_Accounts!$B52</f>
        <v>0</v>
      </c>
      <c r="C53" s="4">
        <f>CLA_Accounts!$C52</f>
        <v>0</v>
      </c>
      <c r="D53" s="4">
        <f>CLA_Accounts!$E52</f>
        <v>0</v>
      </c>
      <c r="E53" s="27">
        <f>CLA_Berekeningen!F56</f>
        <v>0</v>
      </c>
      <c r="F53" s="26" cm="1">
        <f t="array" ref="F53">_xlfn.IFS(Back_DATA!$H$10=TRUE,CLA_Gegevens!$C$28*CLA_Aflossing!E53+CLA_Aflossing!E53,Back_DATA!$H$9=TRUE,CLA_Gegevens!$C$27*CLA_Aflossing!E53+CLA_Aflossing!E53,Back_DATA!$H$8=TRUE,CLA_Gegevens!$C$26*CLA_Aflossing!E53+CLA_Aflossing!E53,Back_DATA!$H$7=TRUE,CLA_Gegevens!$C$25*CLA_Aflossing!E53+CLA_Aflossing!E53,Back_DATA!$H$6=TRUE,CLA_Gegevens!$C$24*CLA_Aflossing!E53+CLA_Aflossing!E53)</f>
        <v>0</v>
      </c>
    </row>
    <row r="54" spans="2:6" x14ac:dyDescent="0.55000000000000004">
      <c r="B54" s="4">
        <f>CLA_Accounts!$B53</f>
        <v>0</v>
      </c>
      <c r="C54" s="4">
        <f>CLA_Accounts!$C53</f>
        <v>0</v>
      </c>
      <c r="D54" s="4">
        <f>CLA_Accounts!$E53</f>
        <v>0</v>
      </c>
      <c r="E54" s="27">
        <f>CLA_Berekeningen!F57</f>
        <v>0</v>
      </c>
      <c r="F54" s="26" cm="1">
        <f t="array" ref="F54">_xlfn.IFS(Back_DATA!$H$10=TRUE,CLA_Gegevens!$C$28*CLA_Aflossing!E54+CLA_Aflossing!E54,Back_DATA!$H$9=TRUE,CLA_Gegevens!$C$27*CLA_Aflossing!E54+CLA_Aflossing!E54,Back_DATA!$H$8=TRUE,CLA_Gegevens!$C$26*CLA_Aflossing!E54+CLA_Aflossing!E54,Back_DATA!$H$7=TRUE,CLA_Gegevens!$C$25*CLA_Aflossing!E54+CLA_Aflossing!E54,Back_DATA!$H$6=TRUE,CLA_Gegevens!$C$24*CLA_Aflossing!E54+CLA_Aflossing!E54)</f>
        <v>0</v>
      </c>
    </row>
    <row r="55" spans="2:6" x14ac:dyDescent="0.55000000000000004">
      <c r="B55" s="4">
        <f>CLA_Accounts!$B54</f>
        <v>0</v>
      </c>
      <c r="C55" s="4">
        <f>CLA_Accounts!$C54</f>
        <v>0</v>
      </c>
      <c r="D55" s="4">
        <f>CLA_Accounts!$E54</f>
        <v>0</v>
      </c>
      <c r="E55" s="27">
        <f>CLA_Berekeningen!F58</f>
        <v>0</v>
      </c>
      <c r="F55" s="26" cm="1">
        <f t="array" ref="F55">_xlfn.IFS(Back_DATA!$H$10=TRUE,CLA_Gegevens!$C$28*CLA_Aflossing!E55+CLA_Aflossing!E55,Back_DATA!$H$9=TRUE,CLA_Gegevens!$C$27*CLA_Aflossing!E55+CLA_Aflossing!E55,Back_DATA!$H$8=TRUE,CLA_Gegevens!$C$26*CLA_Aflossing!E55+CLA_Aflossing!E55,Back_DATA!$H$7=TRUE,CLA_Gegevens!$C$25*CLA_Aflossing!E55+CLA_Aflossing!E55,Back_DATA!$H$6=TRUE,CLA_Gegevens!$C$24*CLA_Aflossing!E55+CLA_Aflossing!E55)</f>
        <v>0</v>
      </c>
    </row>
    <row r="56" spans="2:6" x14ac:dyDescent="0.55000000000000004">
      <c r="B56" s="4">
        <f>CLA_Accounts!$B55</f>
        <v>0</v>
      </c>
      <c r="C56" s="4">
        <f>CLA_Accounts!$C55</f>
        <v>0</v>
      </c>
      <c r="D56" s="4">
        <f>CLA_Accounts!$E55</f>
        <v>0</v>
      </c>
      <c r="E56" s="27">
        <f>CLA_Berekeningen!F59</f>
        <v>0</v>
      </c>
      <c r="F56" s="26" cm="1">
        <f t="array" ref="F56">_xlfn.IFS(Back_DATA!$H$10=TRUE,CLA_Gegevens!$C$28*CLA_Aflossing!E56+CLA_Aflossing!E56,Back_DATA!$H$9=TRUE,CLA_Gegevens!$C$27*CLA_Aflossing!E56+CLA_Aflossing!E56,Back_DATA!$H$8=TRUE,CLA_Gegevens!$C$26*CLA_Aflossing!E56+CLA_Aflossing!E56,Back_DATA!$H$7=TRUE,CLA_Gegevens!$C$25*CLA_Aflossing!E56+CLA_Aflossing!E56,Back_DATA!$H$6=TRUE,CLA_Gegevens!$C$24*CLA_Aflossing!E56+CLA_Aflossing!E56)</f>
        <v>0</v>
      </c>
    </row>
    <row r="57" spans="2:6" x14ac:dyDescent="0.55000000000000004">
      <c r="B57" s="4">
        <f>CLA_Accounts!$B56</f>
        <v>0</v>
      </c>
      <c r="C57" s="4">
        <f>CLA_Accounts!$C56</f>
        <v>0</v>
      </c>
      <c r="D57" s="4">
        <f>CLA_Accounts!$E56</f>
        <v>0</v>
      </c>
      <c r="E57" s="27">
        <f>CLA_Berekeningen!F60</f>
        <v>0</v>
      </c>
      <c r="F57" s="26" cm="1">
        <f t="array" ref="F57">_xlfn.IFS(Back_DATA!$H$10=TRUE,CLA_Gegevens!$C$28*CLA_Aflossing!E57+CLA_Aflossing!E57,Back_DATA!$H$9=TRUE,CLA_Gegevens!$C$27*CLA_Aflossing!E57+CLA_Aflossing!E57,Back_DATA!$H$8=TRUE,CLA_Gegevens!$C$26*CLA_Aflossing!E57+CLA_Aflossing!E57,Back_DATA!$H$7=TRUE,CLA_Gegevens!$C$25*CLA_Aflossing!E57+CLA_Aflossing!E57,Back_DATA!$H$6=TRUE,CLA_Gegevens!$C$24*CLA_Aflossing!E57+CLA_Aflossing!E57)</f>
        <v>0</v>
      </c>
    </row>
    <row r="58" spans="2:6" x14ac:dyDescent="0.55000000000000004">
      <c r="B58" s="4">
        <f>CLA_Accounts!$B57</f>
        <v>0</v>
      </c>
      <c r="C58" s="4">
        <f>CLA_Accounts!$C57</f>
        <v>0</v>
      </c>
      <c r="D58" s="4">
        <f>CLA_Accounts!$E57</f>
        <v>0</v>
      </c>
      <c r="E58" s="27">
        <f>CLA_Berekeningen!F61</f>
        <v>0</v>
      </c>
      <c r="F58" s="26" cm="1">
        <f t="array" ref="F58">_xlfn.IFS(Back_DATA!$H$10=TRUE,CLA_Gegevens!$C$28*CLA_Aflossing!E58+CLA_Aflossing!E58,Back_DATA!$H$9=TRUE,CLA_Gegevens!$C$27*CLA_Aflossing!E58+CLA_Aflossing!E58,Back_DATA!$H$8=TRUE,CLA_Gegevens!$C$26*CLA_Aflossing!E58+CLA_Aflossing!E58,Back_DATA!$H$7=TRUE,CLA_Gegevens!$C$25*CLA_Aflossing!E58+CLA_Aflossing!E58,Back_DATA!$H$6=TRUE,CLA_Gegevens!$C$24*CLA_Aflossing!E58+CLA_Aflossing!E58)</f>
        <v>0</v>
      </c>
    </row>
    <row r="59" spans="2:6" x14ac:dyDescent="0.55000000000000004">
      <c r="B59" s="4">
        <f>CLA_Accounts!$B58</f>
        <v>0</v>
      </c>
      <c r="C59" s="4">
        <f>CLA_Accounts!$C58</f>
        <v>0</v>
      </c>
      <c r="D59" s="4">
        <f>CLA_Accounts!$E58</f>
        <v>0</v>
      </c>
      <c r="E59" s="27">
        <f>CLA_Berekeningen!F62</f>
        <v>0</v>
      </c>
      <c r="F59" s="26" cm="1">
        <f t="array" ref="F59">_xlfn.IFS(Back_DATA!$H$10=TRUE,CLA_Gegevens!$C$28*CLA_Aflossing!E59+CLA_Aflossing!E59,Back_DATA!$H$9=TRUE,CLA_Gegevens!$C$27*CLA_Aflossing!E59+CLA_Aflossing!E59,Back_DATA!$H$8=TRUE,CLA_Gegevens!$C$26*CLA_Aflossing!E59+CLA_Aflossing!E59,Back_DATA!$H$7=TRUE,CLA_Gegevens!$C$25*CLA_Aflossing!E59+CLA_Aflossing!E59,Back_DATA!$H$6=TRUE,CLA_Gegevens!$C$24*CLA_Aflossing!E59+CLA_Aflossing!E59)</f>
        <v>0</v>
      </c>
    </row>
    <row r="60" spans="2:6" x14ac:dyDescent="0.55000000000000004">
      <c r="B60" s="4">
        <f>CLA_Accounts!$B59</f>
        <v>0</v>
      </c>
      <c r="C60" s="4">
        <f>CLA_Accounts!$C59</f>
        <v>0</v>
      </c>
      <c r="D60" s="4">
        <f>CLA_Accounts!$E59</f>
        <v>0</v>
      </c>
      <c r="E60" s="27">
        <f>CLA_Berekeningen!F63</f>
        <v>0</v>
      </c>
      <c r="F60" s="26" cm="1">
        <f t="array" ref="F60">_xlfn.IFS(Back_DATA!$H$10=TRUE,CLA_Gegevens!$C$28*CLA_Aflossing!E60+CLA_Aflossing!E60,Back_DATA!$H$9=TRUE,CLA_Gegevens!$C$27*CLA_Aflossing!E60+CLA_Aflossing!E60,Back_DATA!$H$8=TRUE,CLA_Gegevens!$C$26*CLA_Aflossing!E60+CLA_Aflossing!E60,Back_DATA!$H$7=TRUE,CLA_Gegevens!$C$25*CLA_Aflossing!E60+CLA_Aflossing!E60,Back_DATA!$H$6=TRUE,CLA_Gegevens!$C$24*CLA_Aflossing!E60+CLA_Aflossing!E60)</f>
        <v>0</v>
      </c>
    </row>
    <row r="61" spans="2:6" x14ac:dyDescent="0.55000000000000004">
      <c r="B61" s="4">
        <f>CLA_Accounts!$B60</f>
        <v>0</v>
      </c>
      <c r="C61" s="4">
        <f>CLA_Accounts!$C60</f>
        <v>0</v>
      </c>
      <c r="D61" s="4">
        <f>CLA_Accounts!$E60</f>
        <v>0</v>
      </c>
      <c r="E61" s="27">
        <f>CLA_Berekeningen!F64</f>
        <v>0</v>
      </c>
      <c r="F61" s="26" cm="1">
        <f t="array" ref="F61">_xlfn.IFS(Back_DATA!$H$10=TRUE,CLA_Gegevens!$C$28*CLA_Aflossing!E61+CLA_Aflossing!E61,Back_DATA!$H$9=TRUE,CLA_Gegevens!$C$27*CLA_Aflossing!E61+CLA_Aflossing!E61,Back_DATA!$H$8=TRUE,CLA_Gegevens!$C$26*CLA_Aflossing!E61+CLA_Aflossing!E61,Back_DATA!$H$7=TRUE,CLA_Gegevens!$C$25*CLA_Aflossing!E61+CLA_Aflossing!E61,Back_DATA!$H$6=TRUE,CLA_Gegevens!$C$24*CLA_Aflossing!E61+CLA_Aflossing!E61)</f>
        <v>0</v>
      </c>
    </row>
    <row r="62" spans="2:6" x14ac:dyDescent="0.55000000000000004">
      <c r="B62" s="4">
        <f>CLA_Accounts!$B61</f>
        <v>0</v>
      </c>
      <c r="C62" s="4">
        <f>CLA_Accounts!$C61</f>
        <v>0</v>
      </c>
      <c r="D62" s="4">
        <f>CLA_Accounts!$E61</f>
        <v>0</v>
      </c>
      <c r="E62" s="27">
        <f>CLA_Berekeningen!F65</f>
        <v>0</v>
      </c>
      <c r="F62" s="26" cm="1">
        <f t="array" ref="F62">_xlfn.IFS(Back_DATA!$H$10=TRUE,CLA_Gegevens!$C$28*CLA_Aflossing!E62+CLA_Aflossing!E62,Back_DATA!$H$9=TRUE,CLA_Gegevens!$C$27*CLA_Aflossing!E62+CLA_Aflossing!E62,Back_DATA!$H$8=TRUE,CLA_Gegevens!$C$26*CLA_Aflossing!E62+CLA_Aflossing!E62,Back_DATA!$H$7=TRUE,CLA_Gegevens!$C$25*CLA_Aflossing!E62+CLA_Aflossing!E62,Back_DATA!$H$6=TRUE,CLA_Gegevens!$C$24*CLA_Aflossing!E62+CLA_Aflossing!E62)</f>
        <v>0</v>
      </c>
    </row>
    <row r="63" spans="2:6" x14ac:dyDescent="0.55000000000000004">
      <c r="B63" s="4">
        <f>CLA_Accounts!$B62</f>
        <v>0</v>
      </c>
      <c r="C63" s="4">
        <f>CLA_Accounts!$C62</f>
        <v>0</v>
      </c>
      <c r="D63" s="4">
        <f>CLA_Accounts!$E62</f>
        <v>0</v>
      </c>
      <c r="E63" s="27">
        <f>CLA_Berekeningen!F66</f>
        <v>0</v>
      </c>
      <c r="F63" s="26" cm="1">
        <f t="array" ref="F63">_xlfn.IFS(Back_DATA!$H$10=TRUE,CLA_Gegevens!$C$28*CLA_Aflossing!E63+CLA_Aflossing!E63,Back_DATA!$H$9=TRUE,CLA_Gegevens!$C$27*CLA_Aflossing!E63+CLA_Aflossing!E63,Back_DATA!$H$8=TRUE,CLA_Gegevens!$C$26*CLA_Aflossing!E63+CLA_Aflossing!E63,Back_DATA!$H$7=TRUE,CLA_Gegevens!$C$25*CLA_Aflossing!E63+CLA_Aflossing!E63,Back_DATA!$H$6=TRUE,CLA_Gegevens!$C$24*CLA_Aflossing!E63+CLA_Aflossing!E63)</f>
        <v>0</v>
      </c>
    </row>
    <row r="64" spans="2:6" x14ac:dyDescent="0.55000000000000004">
      <c r="B64" s="4">
        <f>CLA_Accounts!$B63</f>
        <v>0</v>
      </c>
      <c r="C64" s="4">
        <f>CLA_Accounts!$C63</f>
        <v>0</v>
      </c>
      <c r="D64" s="4">
        <f>CLA_Accounts!$E63</f>
        <v>0</v>
      </c>
      <c r="E64" s="27">
        <f>CLA_Berekeningen!F67</f>
        <v>0</v>
      </c>
      <c r="F64" s="26" cm="1">
        <f t="array" ref="F64">_xlfn.IFS(Back_DATA!$H$10=TRUE,CLA_Gegevens!$C$28*CLA_Aflossing!E64+CLA_Aflossing!E64,Back_DATA!$H$9=TRUE,CLA_Gegevens!$C$27*CLA_Aflossing!E64+CLA_Aflossing!E64,Back_DATA!$H$8=TRUE,CLA_Gegevens!$C$26*CLA_Aflossing!E64+CLA_Aflossing!E64,Back_DATA!$H$7=TRUE,CLA_Gegevens!$C$25*CLA_Aflossing!E64+CLA_Aflossing!E64,Back_DATA!$H$6=TRUE,CLA_Gegevens!$C$24*CLA_Aflossing!E64+CLA_Aflossing!E64)</f>
        <v>0</v>
      </c>
    </row>
    <row r="65" spans="2:6" x14ac:dyDescent="0.55000000000000004">
      <c r="B65" s="4">
        <f>CLA_Accounts!$B64</f>
        <v>0</v>
      </c>
      <c r="C65" s="4">
        <f>CLA_Accounts!$C64</f>
        <v>0</v>
      </c>
      <c r="D65" s="4">
        <f>CLA_Accounts!$E64</f>
        <v>0</v>
      </c>
      <c r="E65" s="27">
        <f>CLA_Berekeningen!F68</f>
        <v>0</v>
      </c>
      <c r="F65" s="26" cm="1">
        <f t="array" ref="F65">_xlfn.IFS(Back_DATA!$H$10=TRUE,CLA_Gegevens!$C$28*CLA_Aflossing!E65+CLA_Aflossing!E65,Back_DATA!$H$9=TRUE,CLA_Gegevens!$C$27*CLA_Aflossing!E65+CLA_Aflossing!E65,Back_DATA!$H$8=TRUE,CLA_Gegevens!$C$26*CLA_Aflossing!E65+CLA_Aflossing!E65,Back_DATA!$H$7=TRUE,CLA_Gegevens!$C$25*CLA_Aflossing!E65+CLA_Aflossing!E65,Back_DATA!$H$6=TRUE,CLA_Gegevens!$C$24*CLA_Aflossing!E65+CLA_Aflossing!E65)</f>
        <v>0</v>
      </c>
    </row>
    <row r="66" spans="2:6" x14ac:dyDescent="0.55000000000000004">
      <c r="B66" s="4">
        <f>CLA_Accounts!$B65</f>
        <v>0</v>
      </c>
      <c r="C66" s="4">
        <f>CLA_Accounts!$C65</f>
        <v>0</v>
      </c>
      <c r="D66" s="4">
        <f>CLA_Accounts!$E65</f>
        <v>0</v>
      </c>
      <c r="E66" s="27">
        <f>CLA_Berekeningen!F69</f>
        <v>0</v>
      </c>
      <c r="F66" s="26" cm="1">
        <f t="array" ref="F66">_xlfn.IFS(Back_DATA!$H$10=TRUE,CLA_Gegevens!$C$28*CLA_Aflossing!E66+CLA_Aflossing!E66,Back_DATA!$H$9=TRUE,CLA_Gegevens!$C$27*CLA_Aflossing!E66+CLA_Aflossing!E66,Back_DATA!$H$8=TRUE,CLA_Gegevens!$C$26*CLA_Aflossing!E66+CLA_Aflossing!E66,Back_DATA!$H$7=TRUE,CLA_Gegevens!$C$25*CLA_Aflossing!E66+CLA_Aflossing!E66,Back_DATA!$H$6=TRUE,CLA_Gegevens!$C$24*CLA_Aflossing!E66+CLA_Aflossing!E66)</f>
        <v>0</v>
      </c>
    </row>
    <row r="67" spans="2:6" x14ac:dyDescent="0.55000000000000004">
      <c r="B67" s="4">
        <f>CLA_Accounts!$B66</f>
        <v>0</v>
      </c>
      <c r="C67" s="4">
        <f>CLA_Accounts!$C66</f>
        <v>0</v>
      </c>
      <c r="D67" s="4">
        <f>CLA_Accounts!$E66</f>
        <v>0</v>
      </c>
      <c r="E67" s="27">
        <f>CLA_Berekeningen!F70</f>
        <v>0</v>
      </c>
      <c r="F67" s="26" cm="1">
        <f t="array" ref="F67">_xlfn.IFS(Back_DATA!$H$10=TRUE,CLA_Gegevens!$C$28*CLA_Aflossing!E67+CLA_Aflossing!E67,Back_DATA!$H$9=TRUE,CLA_Gegevens!$C$27*CLA_Aflossing!E67+CLA_Aflossing!E67,Back_DATA!$H$8=TRUE,CLA_Gegevens!$C$26*CLA_Aflossing!E67+CLA_Aflossing!E67,Back_DATA!$H$7=TRUE,CLA_Gegevens!$C$25*CLA_Aflossing!E67+CLA_Aflossing!E67,Back_DATA!$H$6=TRUE,CLA_Gegevens!$C$24*CLA_Aflossing!E67+CLA_Aflossing!E67)</f>
        <v>0</v>
      </c>
    </row>
    <row r="68" spans="2:6" x14ac:dyDescent="0.55000000000000004">
      <c r="B68" s="4">
        <f>CLA_Accounts!$B67</f>
        <v>0</v>
      </c>
      <c r="C68" s="4">
        <f>CLA_Accounts!$C67</f>
        <v>0</v>
      </c>
      <c r="D68" s="4">
        <f>CLA_Accounts!$E67</f>
        <v>0</v>
      </c>
      <c r="E68" s="27">
        <f>CLA_Berekeningen!F71</f>
        <v>0</v>
      </c>
      <c r="F68" s="26" cm="1">
        <f t="array" ref="F68">_xlfn.IFS(Back_DATA!$H$10=TRUE,CLA_Gegevens!$C$28*CLA_Aflossing!E68+CLA_Aflossing!E68,Back_DATA!$H$9=TRUE,CLA_Gegevens!$C$27*CLA_Aflossing!E68+CLA_Aflossing!E68,Back_DATA!$H$8=TRUE,CLA_Gegevens!$C$26*CLA_Aflossing!E68+CLA_Aflossing!E68,Back_DATA!$H$7=TRUE,CLA_Gegevens!$C$25*CLA_Aflossing!E68+CLA_Aflossing!E68,Back_DATA!$H$6=TRUE,CLA_Gegevens!$C$24*CLA_Aflossing!E68+CLA_Aflossing!E68)</f>
        <v>0</v>
      </c>
    </row>
    <row r="69" spans="2:6" x14ac:dyDescent="0.55000000000000004">
      <c r="B69" s="4">
        <f>CLA_Accounts!$B68</f>
        <v>0</v>
      </c>
      <c r="C69" s="4">
        <f>CLA_Accounts!$C68</f>
        <v>0</v>
      </c>
      <c r="D69" s="4">
        <f>CLA_Accounts!$E68</f>
        <v>0</v>
      </c>
      <c r="E69" s="27">
        <f>CLA_Berekeningen!F72</f>
        <v>0</v>
      </c>
      <c r="F69" s="26" cm="1">
        <f t="array" ref="F69">_xlfn.IFS(Back_DATA!$H$10=TRUE,CLA_Gegevens!$C$28*CLA_Aflossing!E69+CLA_Aflossing!E69,Back_DATA!$H$9=TRUE,CLA_Gegevens!$C$27*CLA_Aflossing!E69+CLA_Aflossing!E69,Back_DATA!$H$8=TRUE,CLA_Gegevens!$C$26*CLA_Aflossing!E69+CLA_Aflossing!E69,Back_DATA!$H$7=TRUE,CLA_Gegevens!$C$25*CLA_Aflossing!E69+CLA_Aflossing!E69,Back_DATA!$H$6=TRUE,CLA_Gegevens!$C$24*CLA_Aflossing!E69+CLA_Aflossing!E69)</f>
        <v>0</v>
      </c>
    </row>
    <row r="70" spans="2:6" x14ac:dyDescent="0.55000000000000004">
      <c r="B70" s="4">
        <f>CLA_Accounts!$B69</f>
        <v>0</v>
      </c>
      <c r="C70" s="4">
        <f>CLA_Accounts!$C69</f>
        <v>0</v>
      </c>
      <c r="D70" s="4">
        <f>CLA_Accounts!$E69</f>
        <v>0</v>
      </c>
      <c r="E70" s="27">
        <f>CLA_Berekeningen!F73</f>
        <v>0</v>
      </c>
      <c r="F70" s="26" cm="1">
        <f t="array" ref="F70">_xlfn.IFS(Back_DATA!$H$10=TRUE,CLA_Gegevens!$C$28*CLA_Aflossing!E70+CLA_Aflossing!E70,Back_DATA!$H$9=TRUE,CLA_Gegevens!$C$27*CLA_Aflossing!E70+CLA_Aflossing!E70,Back_DATA!$H$8=TRUE,CLA_Gegevens!$C$26*CLA_Aflossing!E70+CLA_Aflossing!E70,Back_DATA!$H$7=TRUE,CLA_Gegevens!$C$25*CLA_Aflossing!E70+CLA_Aflossing!E70,Back_DATA!$H$6=TRUE,CLA_Gegevens!$C$24*CLA_Aflossing!E70+CLA_Aflossing!E70)</f>
        <v>0</v>
      </c>
    </row>
    <row r="71" spans="2:6" x14ac:dyDescent="0.55000000000000004">
      <c r="B71" s="4">
        <f>CLA_Accounts!$B70</f>
        <v>0</v>
      </c>
      <c r="C71" s="4">
        <f>CLA_Accounts!$C70</f>
        <v>0</v>
      </c>
      <c r="D71" s="4">
        <f>CLA_Accounts!$E70</f>
        <v>0</v>
      </c>
      <c r="E71" s="27">
        <f>CLA_Berekeningen!F74</f>
        <v>0</v>
      </c>
      <c r="F71" s="26" cm="1">
        <f t="array" ref="F71">_xlfn.IFS(Back_DATA!$H$10=TRUE,CLA_Gegevens!$C$28*CLA_Aflossing!E71+CLA_Aflossing!E71,Back_DATA!$H$9=TRUE,CLA_Gegevens!$C$27*CLA_Aflossing!E71+CLA_Aflossing!E71,Back_DATA!$H$8=TRUE,CLA_Gegevens!$C$26*CLA_Aflossing!E71+CLA_Aflossing!E71,Back_DATA!$H$7=TRUE,CLA_Gegevens!$C$25*CLA_Aflossing!E71+CLA_Aflossing!E71,Back_DATA!$H$6=TRUE,CLA_Gegevens!$C$24*CLA_Aflossing!E71+CLA_Aflossing!E71)</f>
        <v>0</v>
      </c>
    </row>
    <row r="72" spans="2:6" x14ac:dyDescent="0.55000000000000004">
      <c r="B72" s="4">
        <f>CLA_Accounts!$B71</f>
        <v>0</v>
      </c>
      <c r="C72" s="4">
        <f>CLA_Accounts!$C71</f>
        <v>0</v>
      </c>
      <c r="D72" s="4">
        <f>CLA_Accounts!$E71</f>
        <v>0</v>
      </c>
      <c r="E72" s="27">
        <f>CLA_Berekeningen!F75</f>
        <v>0</v>
      </c>
      <c r="F72" s="26" cm="1">
        <f t="array" ref="F72">_xlfn.IFS(Back_DATA!$H$10=TRUE,CLA_Gegevens!$C$28*CLA_Aflossing!E72+CLA_Aflossing!E72,Back_DATA!$H$9=TRUE,CLA_Gegevens!$C$27*CLA_Aflossing!E72+CLA_Aflossing!E72,Back_DATA!$H$8=TRUE,CLA_Gegevens!$C$26*CLA_Aflossing!E72+CLA_Aflossing!E72,Back_DATA!$H$7=TRUE,CLA_Gegevens!$C$25*CLA_Aflossing!E72+CLA_Aflossing!E72,Back_DATA!$H$6=TRUE,CLA_Gegevens!$C$24*CLA_Aflossing!E72+CLA_Aflossing!E72)</f>
        <v>0</v>
      </c>
    </row>
    <row r="73" spans="2:6" x14ac:dyDescent="0.55000000000000004">
      <c r="B73" s="4">
        <f>CLA_Accounts!$B72</f>
        <v>0</v>
      </c>
      <c r="C73" s="4">
        <f>CLA_Accounts!$C72</f>
        <v>0</v>
      </c>
      <c r="D73" s="4">
        <f>CLA_Accounts!$E72</f>
        <v>0</v>
      </c>
      <c r="E73" s="27">
        <f>CLA_Berekeningen!F76</f>
        <v>0</v>
      </c>
      <c r="F73" s="26" cm="1">
        <f t="array" ref="F73">_xlfn.IFS(Back_DATA!$H$10=TRUE,CLA_Gegevens!$C$28*CLA_Aflossing!E73+CLA_Aflossing!E73,Back_DATA!$H$9=TRUE,CLA_Gegevens!$C$27*CLA_Aflossing!E73+CLA_Aflossing!E73,Back_DATA!$H$8=TRUE,CLA_Gegevens!$C$26*CLA_Aflossing!E73+CLA_Aflossing!E73,Back_DATA!$H$7=TRUE,CLA_Gegevens!$C$25*CLA_Aflossing!E73+CLA_Aflossing!E73,Back_DATA!$H$6=TRUE,CLA_Gegevens!$C$24*CLA_Aflossing!E73+CLA_Aflossing!E73)</f>
        <v>0</v>
      </c>
    </row>
    <row r="74" spans="2:6" x14ac:dyDescent="0.55000000000000004">
      <c r="B74" s="4">
        <f>CLA_Accounts!$B73</f>
        <v>0</v>
      </c>
      <c r="C74" s="4">
        <f>CLA_Accounts!$C73</f>
        <v>0</v>
      </c>
      <c r="D74" s="4">
        <f>CLA_Accounts!$E73</f>
        <v>0</v>
      </c>
      <c r="E74" s="27">
        <f>CLA_Berekeningen!F77</f>
        <v>0</v>
      </c>
      <c r="F74" s="26" cm="1">
        <f t="array" ref="F74">_xlfn.IFS(Back_DATA!$H$10=TRUE,CLA_Gegevens!$C$28*CLA_Aflossing!E74+CLA_Aflossing!E74,Back_DATA!$H$9=TRUE,CLA_Gegevens!$C$27*CLA_Aflossing!E74+CLA_Aflossing!E74,Back_DATA!$H$8=TRUE,CLA_Gegevens!$C$26*CLA_Aflossing!E74+CLA_Aflossing!E74,Back_DATA!$H$7=TRUE,CLA_Gegevens!$C$25*CLA_Aflossing!E74+CLA_Aflossing!E74,Back_DATA!$H$6=TRUE,CLA_Gegevens!$C$24*CLA_Aflossing!E74+CLA_Aflossing!E74)</f>
        <v>0</v>
      </c>
    </row>
    <row r="75" spans="2:6" x14ac:dyDescent="0.55000000000000004">
      <c r="B75" s="4">
        <f>CLA_Accounts!$B74</f>
        <v>0</v>
      </c>
      <c r="C75" s="4">
        <f>CLA_Accounts!$C74</f>
        <v>0</v>
      </c>
      <c r="D75" s="4">
        <f>CLA_Accounts!$E74</f>
        <v>0</v>
      </c>
      <c r="E75" s="27">
        <f>CLA_Berekeningen!F78</f>
        <v>0</v>
      </c>
      <c r="F75" s="26" cm="1">
        <f t="array" ref="F75">_xlfn.IFS(Back_DATA!$H$10=TRUE,CLA_Gegevens!$C$28*CLA_Aflossing!E75+CLA_Aflossing!E75,Back_DATA!$H$9=TRUE,CLA_Gegevens!$C$27*CLA_Aflossing!E75+CLA_Aflossing!E75,Back_DATA!$H$8=TRUE,CLA_Gegevens!$C$26*CLA_Aflossing!E75+CLA_Aflossing!E75,Back_DATA!$H$7=TRUE,CLA_Gegevens!$C$25*CLA_Aflossing!E75+CLA_Aflossing!E75,Back_DATA!$H$6=TRUE,CLA_Gegevens!$C$24*CLA_Aflossing!E75+CLA_Aflossing!E75)</f>
        <v>0</v>
      </c>
    </row>
    <row r="76" spans="2:6" x14ac:dyDescent="0.55000000000000004">
      <c r="B76" s="4">
        <f>CLA_Accounts!$B75</f>
        <v>0</v>
      </c>
      <c r="C76" s="4">
        <f>CLA_Accounts!$C75</f>
        <v>0</v>
      </c>
      <c r="D76" s="4">
        <f>CLA_Accounts!$E75</f>
        <v>0</v>
      </c>
      <c r="E76" s="27">
        <f>CLA_Berekeningen!F79</f>
        <v>0</v>
      </c>
      <c r="F76" s="26" cm="1">
        <f t="array" ref="F76">_xlfn.IFS(Back_DATA!$H$10=TRUE,CLA_Gegevens!$C$28*CLA_Aflossing!E76+CLA_Aflossing!E76,Back_DATA!$H$9=TRUE,CLA_Gegevens!$C$27*CLA_Aflossing!E76+CLA_Aflossing!E76,Back_DATA!$H$8=TRUE,CLA_Gegevens!$C$26*CLA_Aflossing!E76+CLA_Aflossing!E76,Back_DATA!$H$7=TRUE,CLA_Gegevens!$C$25*CLA_Aflossing!E76+CLA_Aflossing!E76,Back_DATA!$H$6=TRUE,CLA_Gegevens!$C$24*CLA_Aflossing!E76+CLA_Aflossing!E76)</f>
        <v>0</v>
      </c>
    </row>
    <row r="77" spans="2:6" x14ac:dyDescent="0.55000000000000004">
      <c r="B77" s="4">
        <f>CLA_Accounts!$B76</f>
        <v>0</v>
      </c>
      <c r="C77" s="4">
        <f>CLA_Accounts!$C76</f>
        <v>0</v>
      </c>
      <c r="D77" s="4">
        <f>CLA_Accounts!$E76</f>
        <v>0</v>
      </c>
      <c r="E77" s="27">
        <f>CLA_Berekeningen!F80</f>
        <v>0</v>
      </c>
      <c r="F77" s="26" cm="1">
        <f t="array" ref="F77">_xlfn.IFS(Back_DATA!$H$10=TRUE,CLA_Gegevens!$C$28*CLA_Aflossing!E77+CLA_Aflossing!E77,Back_DATA!$H$9=TRUE,CLA_Gegevens!$C$27*CLA_Aflossing!E77+CLA_Aflossing!E77,Back_DATA!$H$8=TRUE,CLA_Gegevens!$C$26*CLA_Aflossing!E77+CLA_Aflossing!E77,Back_DATA!$H$7=TRUE,CLA_Gegevens!$C$25*CLA_Aflossing!E77+CLA_Aflossing!E77,Back_DATA!$H$6=TRUE,CLA_Gegevens!$C$24*CLA_Aflossing!E77+CLA_Aflossing!E77)</f>
        <v>0</v>
      </c>
    </row>
    <row r="78" spans="2:6" x14ac:dyDescent="0.55000000000000004">
      <c r="B78" s="4">
        <f>CLA_Accounts!$B77</f>
        <v>0</v>
      </c>
      <c r="C78" s="4">
        <f>CLA_Accounts!$C77</f>
        <v>0</v>
      </c>
      <c r="D78" s="4">
        <f>CLA_Accounts!$E77</f>
        <v>0</v>
      </c>
      <c r="E78" s="27">
        <f>CLA_Berekeningen!F81</f>
        <v>0</v>
      </c>
      <c r="F78" s="26" cm="1">
        <f t="array" ref="F78">_xlfn.IFS(Back_DATA!$H$10=TRUE,CLA_Gegevens!$C$28*CLA_Aflossing!E78+CLA_Aflossing!E78,Back_DATA!$H$9=TRUE,CLA_Gegevens!$C$27*CLA_Aflossing!E78+CLA_Aflossing!E78,Back_DATA!$H$8=TRUE,CLA_Gegevens!$C$26*CLA_Aflossing!E78+CLA_Aflossing!E78,Back_DATA!$H$7=TRUE,CLA_Gegevens!$C$25*CLA_Aflossing!E78+CLA_Aflossing!E78,Back_DATA!$H$6=TRUE,CLA_Gegevens!$C$24*CLA_Aflossing!E78+CLA_Aflossing!E78)</f>
        <v>0</v>
      </c>
    </row>
    <row r="79" spans="2:6" x14ac:dyDescent="0.55000000000000004">
      <c r="B79" s="4">
        <f>CLA_Accounts!$B78</f>
        <v>0</v>
      </c>
      <c r="C79" s="4">
        <f>CLA_Accounts!$C78</f>
        <v>0</v>
      </c>
      <c r="D79" s="4">
        <f>CLA_Accounts!$E78</f>
        <v>0</v>
      </c>
      <c r="E79" s="27">
        <f>CLA_Berekeningen!F82</f>
        <v>0</v>
      </c>
      <c r="F79" s="26" cm="1">
        <f t="array" ref="F79">_xlfn.IFS(Back_DATA!$H$10=TRUE,CLA_Gegevens!$C$28*CLA_Aflossing!E79+CLA_Aflossing!E79,Back_DATA!$H$9=TRUE,CLA_Gegevens!$C$27*CLA_Aflossing!E79+CLA_Aflossing!E79,Back_DATA!$H$8=TRUE,CLA_Gegevens!$C$26*CLA_Aflossing!E79+CLA_Aflossing!E79,Back_DATA!$H$7=TRUE,CLA_Gegevens!$C$25*CLA_Aflossing!E79+CLA_Aflossing!E79,Back_DATA!$H$6=TRUE,CLA_Gegevens!$C$24*CLA_Aflossing!E79+CLA_Aflossing!E79)</f>
        <v>0</v>
      </c>
    </row>
    <row r="80" spans="2:6" x14ac:dyDescent="0.55000000000000004">
      <c r="B80" s="4">
        <f>CLA_Accounts!$B79</f>
        <v>0</v>
      </c>
      <c r="C80" s="4">
        <f>CLA_Accounts!$C79</f>
        <v>0</v>
      </c>
      <c r="D80" s="4">
        <f>CLA_Accounts!$E79</f>
        <v>0</v>
      </c>
      <c r="E80" s="27">
        <f>CLA_Berekeningen!F83</f>
        <v>0</v>
      </c>
      <c r="F80" s="26" cm="1">
        <f t="array" ref="F80">_xlfn.IFS(Back_DATA!$H$10=TRUE,CLA_Gegevens!$C$28*CLA_Aflossing!E80+CLA_Aflossing!E80,Back_DATA!$H$9=TRUE,CLA_Gegevens!$C$27*CLA_Aflossing!E80+CLA_Aflossing!E80,Back_DATA!$H$8=TRUE,CLA_Gegevens!$C$26*CLA_Aflossing!E80+CLA_Aflossing!E80,Back_DATA!$H$7=TRUE,CLA_Gegevens!$C$25*CLA_Aflossing!E80+CLA_Aflossing!E80,Back_DATA!$H$6=TRUE,CLA_Gegevens!$C$24*CLA_Aflossing!E80+CLA_Aflossing!E80)</f>
        <v>0</v>
      </c>
    </row>
    <row r="81" spans="2:6" x14ac:dyDescent="0.55000000000000004">
      <c r="B81" s="4">
        <f>CLA_Accounts!$B80</f>
        <v>0</v>
      </c>
      <c r="C81" s="4">
        <f>CLA_Accounts!$C80</f>
        <v>0</v>
      </c>
      <c r="D81" s="4">
        <f>CLA_Accounts!$E80</f>
        <v>0</v>
      </c>
      <c r="E81" s="27">
        <f>CLA_Berekeningen!F84</f>
        <v>0</v>
      </c>
      <c r="F81" s="26" cm="1">
        <f t="array" ref="F81">_xlfn.IFS(Back_DATA!$H$10=TRUE,CLA_Gegevens!$C$28*CLA_Aflossing!E81+CLA_Aflossing!E81,Back_DATA!$H$9=TRUE,CLA_Gegevens!$C$27*CLA_Aflossing!E81+CLA_Aflossing!E81,Back_DATA!$H$8=TRUE,CLA_Gegevens!$C$26*CLA_Aflossing!E81+CLA_Aflossing!E81,Back_DATA!$H$7=TRUE,CLA_Gegevens!$C$25*CLA_Aflossing!E81+CLA_Aflossing!E81,Back_DATA!$H$6=TRUE,CLA_Gegevens!$C$24*CLA_Aflossing!E81+CLA_Aflossing!E81)</f>
        <v>0</v>
      </c>
    </row>
    <row r="82" spans="2:6" x14ac:dyDescent="0.55000000000000004">
      <c r="B82" s="4">
        <f>CLA_Accounts!$B81</f>
        <v>0</v>
      </c>
      <c r="C82" s="4">
        <f>CLA_Accounts!$C81</f>
        <v>0</v>
      </c>
      <c r="D82" s="4">
        <f>CLA_Accounts!$E81</f>
        <v>0</v>
      </c>
      <c r="E82" s="27">
        <f>CLA_Berekeningen!F85</f>
        <v>0</v>
      </c>
      <c r="F82" s="26" cm="1">
        <f t="array" ref="F82">_xlfn.IFS(Back_DATA!$H$10=TRUE,CLA_Gegevens!$C$28*CLA_Aflossing!E82+CLA_Aflossing!E82,Back_DATA!$H$9=TRUE,CLA_Gegevens!$C$27*CLA_Aflossing!E82+CLA_Aflossing!E82,Back_DATA!$H$8=TRUE,CLA_Gegevens!$C$26*CLA_Aflossing!E82+CLA_Aflossing!E82,Back_DATA!$H$7=TRUE,CLA_Gegevens!$C$25*CLA_Aflossing!E82+CLA_Aflossing!E82,Back_DATA!$H$6=TRUE,CLA_Gegevens!$C$24*CLA_Aflossing!E82+CLA_Aflossing!E82)</f>
        <v>0</v>
      </c>
    </row>
    <row r="83" spans="2:6" x14ac:dyDescent="0.55000000000000004">
      <c r="B83" s="4">
        <f>CLA_Accounts!$B82</f>
        <v>0</v>
      </c>
      <c r="C83" s="4">
        <f>CLA_Accounts!$C82</f>
        <v>0</v>
      </c>
      <c r="D83" s="4">
        <f>CLA_Accounts!$E82</f>
        <v>0</v>
      </c>
      <c r="E83" s="27">
        <f>CLA_Berekeningen!F86</f>
        <v>0</v>
      </c>
      <c r="F83" s="26" cm="1">
        <f t="array" ref="F83">_xlfn.IFS(Back_DATA!$H$10=TRUE,CLA_Gegevens!$C$28*CLA_Aflossing!E83+CLA_Aflossing!E83,Back_DATA!$H$9=TRUE,CLA_Gegevens!$C$27*CLA_Aflossing!E83+CLA_Aflossing!E83,Back_DATA!$H$8=TRUE,CLA_Gegevens!$C$26*CLA_Aflossing!E83+CLA_Aflossing!E83,Back_DATA!$H$7=TRUE,CLA_Gegevens!$C$25*CLA_Aflossing!E83+CLA_Aflossing!E83,Back_DATA!$H$6=TRUE,CLA_Gegevens!$C$24*CLA_Aflossing!E83+CLA_Aflossing!E83)</f>
        <v>0</v>
      </c>
    </row>
    <row r="84" spans="2:6" x14ac:dyDescent="0.55000000000000004">
      <c r="B84" s="4">
        <f>CLA_Accounts!$B83</f>
        <v>0</v>
      </c>
      <c r="C84" s="4">
        <f>CLA_Accounts!$C83</f>
        <v>0</v>
      </c>
      <c r="D84" s="4">
        <f>CLA_Accounts!$E83</f>
        <v>0</v>
      </c>
      <c r="E84" s="27">
        <f>CLA_Berekeningen!F87</f>
        <v>0</v>
      </c>
      <c r="F84" s="26" cm="1">
        <f t="array" ref="F84">_xlfn.IFS(Back_DATA!$H$10=TRUE,CLA_Gegevens!$C$28*CLA_Aflossing!E84+CLA_Aflossing!E84,Back_DATA!$H$9=TRUE,CLA_Gegevens!$C$27*CLA_Aflossing!E84+CLA_Aflossing!E84,Back_DATA!$H$8=TRUE,CLA_Gegevens!$C$26*CLA_Aflossing!E84+CLA_Aflossing!E84,Back_DATA!$H$7=TRUE,CLA_Gegevens!$C$25*CLA_Aflossing!E84+CLA_Aflossing!E84,Back_DATA!$H$6=TRUE,CLA_Gegevens!$C$24*CLA_Aflossing!E84+CLA_Aflossing!E84)</f>
        <v>0</v>
      </c>
    </row>
    <row r="85" spans="2:6" x14ac:dyDescent="0.55000000000000004">
      <c r="B85" s="4">
        <f>CLA_Accounts!$B84</f>
        <v>0</v>
      </c>
      <c r="C85" s="4">
        <f>CLA_Accounts!$C84</f>
        <v>0</v>
      </c>
      <c r="D85" s="4">
        <f>CLA_Accounts!$E84</f>
        <v>0</v>
      </c>
      <c r="E85" s="27">
        <f>CLA_Berekeningen!F88</f>
        <v>0</v>
      </c>
      <c r="F85" s="26" cm="1">
        <f t="array" ref="F85">_xlfn.IFS(Back_DATA!$H$10=TRUE,CLA_Gegevens!$C$28*CLA_Aflossing!E85+CLA_Aflossing!E85,Back_DATA!$H$9=TRUE,CLA_Gegevens!$C$27*CLA_Aflossing!E85+CLA_Aflossing!E85,Back_DATA!$H$8=TRUE,CLA_Gegevens!$C$26*CLA_Aflossing!E85+CLA_Aflossing!E85,Back_DATA!$H$7=TRUE,CLA_Gegevens!$C$25*CLA_Aflossing!E85+CLA_Aflossing!E85,Back_DATA!$H$6=TRUE,CLA_Gegevens!$C$24*CLA_Aflossing!E85+CLA_Aflossing!E85)</f>
        <v>0</v>
      </c>
    </row>
    <row r="86" spans="2:6" x14ac:dyDescent="0.55000000000000004">
      <c r="B86" s="4">
        <f>CLA_Accounts!$B85</f>
        <v>0</v>
      </c>
      <c r="C86" s="4">
        <f>CLA_Accounts!$C85</f>
        <v>0</v>
      </c>
      <c r="D86" s="4">
        <f>CLA_Accounts!$E85</f>
        <v>0</v>
      </c>
      <c r="E86" s="27">
        <f>CLA_Berekeningen!F89</f>
        <v>0</v>
      </c>
      <c r="F86" s="26" cm="1">
        <f t="array" ref="F86">_xlfn.IFS(Back_DATA!$H$10=TRUE,CLA_Gegevens!$C$28*CLA_Aflossing!E86+CLA_Aflossing!E86,Back_DATA!$H$9=TRUE,CLA_Gegevens!$C$27*CLA_Aflossing!E86+CLA_Aflossing!E86,Back_DATA!$H$8=TRUE,CLA_Gegevens!$C$26*CLA_Aflossing!E86+CLA_Aflossing!E86,Back_DATA!$H$7=TRUE,CLA_Gegevens!$C$25*CLA_Aflossing!E86+CLA_Aflossing!E86,Back_DATA!$H$6=TRUE,CLA_Gegevens!$C$24*CLA_Aflossing!E86+CLA_Aflossing!E86)</f>
        <v>0</v>
      </c>
    </row>
    <row r="87" spans="2:6" x14ac:dyDescent="0.55000000000000004">
      <c r="B87" s="4">
        <f>CLA_Accounts!$B86</f>
        <v>0</v>
      </c>
      <c r="C87" s="4">
        <f>CLA_Accounts!$C86</f>
        <v>0</v>
      </c>
      <c r="D87" s="4">
        <f>CLA_Accounts!$E86</f>
        <v>0</v>
      </c>
      <c r="E87" s="27">
        <f>CLA_Berekeningen!F90</f>
        <v>0</v>
      </c>
      <c r="F87" s="26" cm="1">
        <f t="array" ref="F87">_xlfn.IFS(Back_DATA!$H$10=TRUE,CLA_Gegevens!$C$28*CLA_Aflossing!E87+CLA_Aflossing!E87,Back_DATA!$H$9=TRUE,CLA_Gegevens!$C$27*CLA_Aflossing!E87+CLA_Aflossing!E87,Back_DATA!$H$8=TRUE,CLA_Gegevens!$C$26*CLA_Aflossing!E87+CLA_Aflossing!E87,Back_DATA!$H$7=TRUE,CLA_Gegevens!$C$25*CLA_Aflossing!E87+CLA_Aflossing!E87,Back_DATA!$H$6=TRUE,CLA_Gegevens!$C$24*CLA_Aflossing!E87+CLA_Aflossing!E87)</f>
        <v>0</v>
      </c>
    </row>
    <row r="88" spans="2:6" x14ac:dyDescent="0.55000000000000004">
      <c r="B88" s="4">
        <f>CLA_Accounts!$B87</f>
        <v>0</v>
      </c>
      <c r="C88" s="4">
        <f>CLA_Accounts!$C87</f>
        <v>0</v>
      </c>
      <c r="D88" s="4">
        <f>CLA_Accounts!$E87</f>
        <v>0</v>
      </c>
      <c r="E88" s="27">
        <f>CLA_Berekeningen!F91</f>
        <v>0</v>
      </c>
      <c r="F88" s="26" cm="1">
        <f t="array" ref="F88">_xlfn.IFS(Back_DATA!$H$10=TRUE,CLA_Gegevens!$C$28*CLA_Aflossing!E88+CLA_Aflossing!E88,Back_DATA!$H$9=TRUE,CLA_Gegevens!$C$27*CLA_Aflossing!E88+CLA_Aflossing!E88,Back_DATA!$H$8=TRUE,CLA_Gegevens!$C$26*CLA_Aflossing!E88+CLA_Aflossing!E88,Back_DATA!$H$7=TRUE,CLA_Gegevens!$C$25*CLA_Aflossing!E88+CLA_Aflossing!E88,Back_DATA!$H$6=TRUE,CLA_Gegevens!$C$24*CLA_Aflossing!E88+CLA_Aflossing!E88)</f>
        <v>0</v>
      </c>
    </row>
    <row r="89" spans="2:6" x14ac:dyDescent="0.55000000000000004">
      <c r="B89" s="4">
        <f>CLA_Accounts!$B88</f>
        <v>0</v>
      </c>
      <c r="C89" s="4">
        <f>CLA_Accounts!$C88</f>
        <v>0</v>
      </c>
      <c r="D89" s="4">
        <f>CLA_Accounts!$E88</f>
        <v>0</v>
      </c>
      <c r="E89" s="27">
        <f>CLA_Berekeningen!F92</f>
        <v>0</v>
      </c>
      <c r="F89" s="26" cm="1">
        <f t="array" ref="F89">_xlfn.IFS(Back_DATA!$H$10=TRUE,CLA_Gegevens!$C$28*CLA_Aflossing!E89+CLA_Aflossing!E89,Back_DATA!$H$9=TRUE,CLA_Gegevens!$C$27*CLA_Aflossing!E89+CLA_Aflossing!E89,Back_DATA!$H$8=TRUE,CLA_Gegevens!$C$26*CLA_Aflossing!E89+CLA_Aflossing!E89,Back_DATA!$H$7=TRUE,CLA_Gegevens!$C$25*CLA_Aflossing!E89+CLA_Aflossing!E89,Back_DATA!$H$6=TRUE,CLA_Gegevens!$C$24*CLA_Aflossing!E89+CLA_Aflossing!E89)</f>
        <v>0</v>
      </c>
    </row>
    <row r="90" spans="2:6" x14ac:dyDescent="0.55000000000000004">
      <c r="B90" s="4">
        <f>CLA_Accounts!$B89</f>
        <v>0</v>
      </c>
      <c r="C90" s="4">
        <f>CLA_Accounts!$C89</f>
        <v>0</v>
      </c>
      <c r="D90" s="4">
        <f>CLA_Accounts!$E89</f>
        <v>0</v>
      </c>
      <c r="E90" s="27">
        <f>CLA_Berekeningen!F93</f>
        <v>0</v>
      </c>
      <c r="F90" s="26" cm="1">
        <f t="array" ref="F90">_xlfn.IFS(Back_DATA!$H$10=TRUE,CLA_Gegevens!$C$28*CLA_Aflossing!E90+CLA_Aflossing!E90,Back_DATA!$H$9=TRUE,CLA_Gegevens!$C$27*CLA_Aflossing!E90+CLA_Aflossing!E90,Back_DATA!$H$8=TRUE,CLA_Gegevens!$C$26*CLA_Aflossing!E90+CLA_Aflossing!E90,Back_DATA!$H$7=TRUE,CLA_Gegevens!$C$25*CLA_Aflossing!E90+CLA_Aflossing!E90,Back_DATA!$H$6=TRUE,CLA_Gegevens!$C$24*CLA_Aflossing!E90+CLA_Aflossing!E90)</f>
        <v>0</v>
      </c>
    </row>
    <row r="91" spans="2:6" x14ac:dyDescent="0.55000000000000004">
      <c r="B91" s="4">
        <f>CLA_Accounts!$B90</f>
        <v>0</v>
      </c>
      <c r="C91" s="4">
        <f>CLA_Accounts!$C90</f>
        <v>0</v>
      </c>
      <c r="D91" s="4">
        <f>CLA_Accounts!$E90</f>
        <v>0</v>
      </c>
      <c r="E91" s="27">
        <f>CLA_Berekeningen!F94</f>
        <v>0</v>
      </c>
      <c r="F91" s="26" cm="1">
        <f t="array" ref="F91">_xlfn.IFS(Back_DATA!$H$10=TRUE,CLA_Gegevens!$C$28*CLA_Aflossing!E91+CLA_Aflossing!E91,Back_DATA!$H$9=TRUE,CLA_Gegevens!$C$27*CLA_Aflossing!E91+CLA_Aflossing!E91,Back_DATA!$H$8=TRUE,CLA_Gegevens!$C$26*CLA_Aflossing!E91+CLA_Aflossing!E91,Back_DATA!$H$7=TRUE,CLA_Gegevens!$C$25*CLA_Aflossing!E91+CLA_Aflossing!E91,Back_DATA!$H$6=TRUE,CLA_Gegevens!$C$24*CLA_Aflossing!E91+CLA_Aflossing!E91)</f>
        <v>0</v>
      </c>
    </row>
    <row r="92" spans="2:6" x14ac:dyDescent="0.55000000000000004">
      <c r="B92" s="4">
        <f>CLA_Accounts!$B91</f>
        <v>0</v>
      </c>
      <c r="C92" s="4">
        <f>CLA_Accounts!$C91</f>
        <v>0</v>
      </c>
      <c r="D92" s="4">
        <f>CLA_Accounts!$E91</f>
        <v>0</v>
      </c>
      <c r="E92" s="27">
        <f>CLA_Berekeningen!F95</f>
        <v>0</v>
      </c>
      <c r="F92" s="26" cm="1">
        <f t="array" ref="F92">_xlfn.IFS(Back_DATA!$H$10=TRUE,CLA_Gegevens!$C$28*CLA_Aflossing!E92+CLA_Aflossing!E92,Back_DATA!$H$9=TRUE,CLA_Gegevens!$C$27*CLA_Aflossing!E92+CLA_Aflossing!E92,Back_DATA!$H$8=TRUE,CLA_Gegevens!$C$26*CLA_Aflossing!E92+CLA_Aflossing!E92,Back_DATA!$H$7=TRUE,CLA_Gegevens!$C$25*CLA_Aflossing!E92+CLA_Aflossing!E92,Back_DATA!$H$6=TRUE,CLA_Gegevens!$C$24*CLA_Aflossing!E92+CLA_Aflossing!E92)</f>
        <v>0</v>
      </c>
    </row>
    <row r="93" spans="2:6" x14ac:dyDescent="0.55000000000000004">
      <c r="B93" s="4">
        <f>CLA_Accounts!$B92</f>
        <v>0</v>
      </c>
      <c r="C93" s="4">
        <f>CLA_Accounts!$C92</f>
        <v>0</v>
      </c>
      <c r="D93" s="4">
        <f>CLA_Accounts!$E92</f>
        <v>0</v>
      </c>
      <c r="E93" s="27">
        <f>CLA_Berekeningen!F96</f>
        <v>0</v>
      </c>
      <c r="F93" s="26" cm="1">
        <f t="array" ref="F93">_xlfn.IFS(Back_DATA!$H$10=TRUE,CLA_Gegevens!$C$28*CLA_Aflossing!E93+CLA_Aflossing!E93,Back_DATA!$H$9=TRUE,CLA_Gegevens!$C$27*CLA_Aflossing!E93+CLA_Aflossing!E93,Back_DATA!$H$8=TRUE,CLA_Gegevens!$C$26*CLA_Aflossing!E93+CLA_Aflossing!E93,Back_DATA!$H$7=TRUE,CLA_Gegevens!$C$25*CLA_Aflossing!E93+CLA_Aflossing!E93,Back_DATA!$H$6=TRUE,CLA_Gegevens!$C$24*CLA_Aflossing!E93+CLA_Aflossing!E93)</f>
        <v>0</v>
      </c>
    </row>
    <row r="94" spans="2:6" x14ac:dyDescent="0.55000000000000004">
      <c r="B94" s="4">
        <f>CLA_Accounts!$B93</f>
        <v>0</v>
      </c>
      <c r="C94" s="4">
        <f>CLA_Accounts!$C93</f>
        <v>0</v>
      </c>
      <c r="D94" s="4">
        <f>CLA_Accounts!$E93</f>
        <v>0</v>
      </c>
      <c r="E94" s="27">
        <f>CLA_Berekeningen!F97</f>
        <v>0</v>
      </c>
      <c r="F94" s="26" cm="1">
        <f t="array" ref="F94">_xlfn.IFS(Back_DATA!$H$10=TRUE,CLA_Gegevens!$C$28*CLA_Aflossing!E94+CLA_Aflossing!E94,Back_DATA!$H$9=TRUE,CLA_Gegevens!$C$27*CLA_Aflossing!E94+CLA_Aflossing!E94,Back_DATA!$H$8=TRUE,CLA_Gegevens!$C$26*CLA_Aflossing!E94+CLA_Aflossing!E94,Back_DATA!$H$7=TRUE,CLA_Gegevens!$C$25*CLA_Aflossing!E94+CLA_Aflossing!E94,Back_DATA!$H$6=TRUE,CLA_Gegevens!$C$24*CLA_Aflossing!E94+CLA_Aflossing!E94)</f>
        <v>0</v>
      </c>
    </row>
    <row r="95" spans="2:6" x14ac:dyDescent="0.55000000000000004">
      <c r="B95" s="4">
        <f>CLA_Accounts!$B94</f>
        <v>0</v>
      </c>
      <c r="C95" s="4">
        <f>CLA_Accounts!$C94</f>
        <v>0</v>
      </c>
      <c r="D95" s="4">
        <f>CLA_Accounts!$E94</f>
        <v>0</v>
      </c>
      <c r="E95" s="27">
        <f>CLA_Berekeningen!F98</f>
        <v>0</v>
      </c>
      <c r="F95" s="26" cm="1">
        <f t="array" ref="F95">_xlfn.IFS(Back_DATA!$H$10=TRUE,CLA_Gegevens!$C$28*CLA_Aflossing!E95+CLA_Aflossing!E95,Back_DATA!$H$9=TRUE,CLA_Gegevens!$C$27*CLA_Aflossing!E95+CLA_Aflossing!E95,Back_DATA!$H$8=TRUE,CLA_Gegevens!$C$26*CLA_Aflossing!E95+CLA_Aflossing!E95,Back_DATA!$H$7=TRUE,CLA_Gegevens!$C$25*CLA_Aflossing!E95+CLA_Aflossing!E95,Back_DATA!$H$6=TRUE,CLA_Gegevens!$C$24*CLA_Aflossing!E95+CLA_Aflossing!E95)</f>
        <v>0</v>
      </c>
    </row>
    <row r="96" spans="2:6" x14ac:dyDescent="0.55000000000000004">
      <c r="B96" s="4">
        <f>CLA_Accounts!$B95</f>
        <v>0</v>
      </c>
      <c r="C96" s="4">
        <f>CLA_Accounts!$C95</f>
        <v>0</v>
      </c>
      <c r="D96" s="4">
        <f>CLA_Accounts!$E95</f>
        <v>0</v>
      </c>
      <c r="E96" s="27">
        <f>CLA_Berekeningen!F99</f>
        <v>0</v>
      </c>
      <c r="F96" s="26" cm="1">
        <f t="array" ref="F96">_xlfn.IFS(Back_DATA!$H$10=TRUE,CLA_Gegevens!$C$28*CLA_Aflossing!E96+CLA_Aflossing!E96,Back_DATA!$H$9=TRUE,CLA_Gegevens!$C$27*CLA_Aflossing!E96+CLA_Aflossing!E96,Back_DATA!$H$8=TRUE,CLA_Gegevens!$C$26*CLA_Aflossing!E96+CLA_Aflossing!E96,Back_DATA!$H$7=TRUE,CLA_Gegevens!$C$25*CLA_Aflossing!E96+CLA_Aflossing!E96,Back_DATA!$H$6=TRUE,CLA_Gegevens!$C$24*CLA_Aflossing!E96+CLA_Aflossing!E96)</f>
        <v>0</v>
      </c>
    </row>
    <row r="97" spans="2:6" x14ac:dyDescent="0.55000000000000004">
      <c r="B97" s="4">
        <f>CLA_Accounts!$B96</f>
        <v>0</v>
      </c>
      <c r="C97" s="4">
        <f>CLA_Accounts!$C96</f>
        <v>0</v>
      </c>
      <c r="D97" s="4">
        <f>CLA_Accounts!$E96</f>
        <v>0</v>
      </c>
      <c r="E97" s="27">
        <f>CLA_Berekeningen!F100</f>
        <v>0</v>
      </c>
      <c r="F97" s="26" cm="1">
        <f t="array" ref="F97">_xlfn.IFS(Back_DATA!$H$10=TRUE,CLA_Gegevens!$C$28*CLA_Aflossing!E97+CLA_Aflossing!E97,Back_DATA!$H$9=TRUE,CLA_Gegevens!$C$27*CLA_Aflossing!E97+CLA_Aflossing!E97,Back_DATA!$H$8=TRUE,CLA_Gegevens!$C$26*CLA_Aflossing!E97+CLA_Aflossing!E97,Back_DATA!$H$7=TRUE,CLA_Gegevens!$C$25*CLA_Aflossing!E97+CLA_Aflossing!E97,Back_DATA!$H$6=TRUE,CLA_Gegevens!$C$24*CLA_Aflossing!E97+CLA_Aflossing!E97)</f>
        <v>0</v>
      </c>
    </row>
    <row r="98" spans="2:6" x14ac:dyDescent="0.55000000000000004">
      <c r="B98" s="4">
        <f>CLA_Accounts!$B97</f>
        <v>0</v>
      </c>
      <c r="C98" s="4">
        <f>CLA_Accounts!$C97</f>
        <v>0</v>
      </c>
      <c r="D98" s="4">
        <f>CLA_Accounts!$E97</f>
        <v>0</v>
      </c>
      <c r="E98" s="27">
        <f>CLA_Berekeningen!F101</f>
        <v>0</v>
      </c>
      <c r="F98" s="26" cm="1">
        <f t="array" ref="F98">_xlfn.IFS(Back_DATA!$H$10=TRUE,CLA_Gegevens!$C$28*CLA_Aflossing!E98+CLA_Aflossing!E98,Back_DATA!$H$9=TRUE,CLA_Gegevens!$C$27*CLA_Aflossing!E98+CLA_Aflossing!E98,Back_DATA!$H$8=TRUE,CLA_Gegevens!$C$26*CLA_Aflossing!E98+CLA_Aflossing!E98,Back_DATA!$H$7=TRUE,CLA_Gegevens!$C$25*CLA_Aflossing!E98+CLA_Aflossing!E98,Back_DATA!$H$6=TRUE,CLA_Gegevens!$C$24*CLA_Aflossing!E98+CLA_Aflossing!E98)</f>
        <v>0</v>
      </c>
    </row>
    <row r="99" spans="2:6" x14ac:dyDescent="0.55000000000000004">
      <c r="B99" s="4">
        <f>CLA_Accounts!$B98</f>
        <v>0</v>
      </c>
      <c r="C99" s="4">
        <f>CLA_Accounts!$C98</f>
        <v>0</v>
      </c>
      <c r="D99" s="4">
        <f>CLA_Accounts!$E98</f>
        <v>0</v>
      </c>
      <c r="E99" s="27">
        <f>CLA_Berekeningen!F102</f>
        <v>0</v>
      </c>
      <c r="F99" s="26" cm="1">
        <f t="array" ref="F99">_xlfn.IFS(Back_DATA!$H$10=TRUE,CLA_Gegevens!$C$28*CLA_Aflossing!E99+CLA_Aflossing!E99,Back_DATA!$H$9=TRUE,CLA_Gegevens!$C$27*CLA_Aflossing!E99+CLA_Aflossing!E99,Back_DATA!$H$8=TRUE,CLA_Gegevens!$C$26*CLA_Aflossing!E99+CLA_Aflossing!E99,Back_DATA!$H$7=TRUE,CLA_Gegevens!$C$25*CLA_Aflossing!E99+CLA_Aflossing!E99,Back_DATA!$H$6=TRUE,CLA_Gegevens!$C$24*CLA_Aflossing!E99+CLA_Aflossing!E99)</f>
        <v>0</v>
      </c>
    </row>
    <row r="100" spans="2:6" x14ac:dyDescent="0.55000000000000004">
      <c r="B100" s="4">
        <f>CLA_Accounts!$B99</f>
        <v>0</v>
      </c>
      <c r="C100" s="4">
        <f>CLA_Accounts!$C99</f>
        <v>0</v>
      </c>
      <c r="D100" s="4">
        <f>CLA_Accounts!$E99</f>
        <v>0</v>
      </c>
      <c r="E100" s="27">
        <f>CLA_Berekeningen!F103</f>
        <v>0</v>
      </c>
      <c r="F100" s="26" cm="1">
        <f t="array" ref="F100">_xlfn.IFS(Back_DATA!$H$10=TRUE,CLA_Gegevens!$C$28*CLA_Aflossing!E100+CLA_Aflossing!E100,Back_DATA!$H$9=TRUE,CLA_Gegevens!$C$27*CLA_Aflossing!E100+CLA_Aflossing!E100,Back_DATA!$H$8=TRUE,CLA_Gegevens!$C$26*CLA_Aflossing!E100+CLA_Aflossing!E100,Back_DATA!$H$7=TRUE,CLA_Gegevens!$C$25*CLA_Aflossing!E100+CLA_Aflossing!E100,Back_DATA!$H$6=TRUE,CLA_Gegevens!$C$24*CLA_Aflossing!E100+CLA_Aflossing!E100)</f>
        <v>0</v>
      </c>
    </row>
    <row r="101" spans="2:6" x14ac:dyDescent="0.55000000000000004">
      <c r="B101" s="4">
        <f>CLA_Accounts!$B100</f>
        <v>0</v>
      </c>
      <c r="C101" s="4">
        <f>CLA_Accounts!$C100</f>
        <v>0</v>
      </c>
      <c r="D101" s="4">
        <f>CLA_Accounts!$E100</f>
        <v>0</v>
      </c>
      <c r="E101" s="27">
        <f>CLA_Berekeningen!F104</f>
        <v>0</v>
      </c>
      <c r="F101" s="26" cm="1">
        <f t="array" ref="F101">_xlfn.IFS(Back_DATA!$H$10=TRUE,CLA_Gegevens!$C$28*CLA_Aflossing!E101+CLA_Aflossing!E101,Back_DATA!$H$9=TRUE,CLA_Gegevens!$C$27*CLA_Aflossing!E101+CLA_Aflossing!E101,Back_DATA!$H$8=TRUE,CLA_Gegevens!$C$26*CLA_Aflossing!E101+CLA_Aflossing!E101,Back_DATA!$H$7=TRUE,CLA_Gegevens!$C$25*CLA_Aflossing!E101+CLA_Aflossing!E101,Back_DATA!$H$6=TRUE,CLA_Gegevens!$C$24*CLA_Aflossing!E101+CLA_Aflossing!E101)</f>
        <v>0</v>
      </c>
    </row>
    <row r="102" spans="2:6" x14ac:dyDescent="0.55000000000000004">
      <c r="B102" s="4">
        <f>CLA_Accounts!$B101</f>
        <v>0</v>
      </c>
      <c r="C102" s="4">
        <f>CLA_Accounts!$C101</f>
        <v>0</v>
      </c>
      <c r="D102" s="4">
        <f>CLA_Accounts!$E101</f>
        <v>0</v>
      </c>
      <c r="E102" s="27">
        <f>CLA_Berekeningen!F105</f>
        <v>0</v>
      </c>
      <c r="F102" s="26" cm="1">
        <f t="array" ref="F102">_xlfn.IFS(Back_DATA!$H$10=TRUE,CLA_Gegevens!$C$28*CLA_Aflossing!E102+CLA_Aflossing!E102,Back_DATA!$H$9=TRUE,CLA_Gegevens!$C$27*CLA_Aflossing!E102+CLA_Aflossing!E102,Back_DATA!$H$8=TRUE,CLA_Gegevens!$C$26*CLA_Aflossing!E102+CLA_Aflossing!E102,Back_DATA!$H$7=TRUE,CLA_Gegevens!$C$25*CLA_Aflossing!E102+CLA_Aflossing!E102,Back_DATA!$H$6=TRUE,CLA_Gegevens!$C$24*CLA_Aflossing!E102+CLA_Aflossing!E102)</f>
        <v>0</v>
      </c>
    </row>
    <row r="103" spans="2:6" x14ac:dyDescent="0.55000000000000004">
      <c r="B103" s="4">
        <f>CLA_Accounts!$B102</f>
        <v>0</v>
      </c>
      <c r="C103" s="4">
        <f>CLA_Accounts!$C102</f>
        <v>0</v>
      </c>
      <c r="D103" s="4">
        <f>CLA_Accounts!$E102</f>
        <v>0</v>
      </c>
      <c r="E103" s="27">
        <f>CLA_Berekeningen!F106</f>
        <v>0</v>
      </c>
      <c r="F103" s="26" cm="1">
        <f t="array" ref="F103">_xlfn.IFS(Back_DATA!$H$10=TRUE,CLA_Gegevens!$C$28*CLA_Aflossing!E103+CLA_Aflossing!E103,Back_DATA!$H$9=TRUE,CLA_Gegevens!$C$27*CLA_Aflossing!E103+CLA_Aflossing!E103,Back_DATA!$H$8=TRUE,CLA_Gegevens!$C$26*CLA_Aflossing!E103+CLA_Aflossing!E103,Back_DATA!$H$7=TRUE,CLA_Gegevens!$C$25*CLA_Aflossing!E103+CLA_Aflossing!E103,Back_DATA!$H$6=TRUE,CLA_Gegevens!$C$24*CLA_Aflossing!E103+CLA_Aflossing!E103)</f>
        <v>0</v>
      </c>
    </row>
    <row r="104" spans="2:6" x14ac:dyDescent="0.55000000000000004">
      <c r="B104" s="4">
        <f>CLA_Accounts!$B103</f>
        <v>0</v>
      </c>
      <c r="C104" s="4">
        <f>CLA_Accounts!$C103</f>
        <v>0</v>
      </c>
      <c r="D104" s="4">
        <f>CLA_Accounts!$E103</f>
        <v>0</v>
      </c>
      <c r="E104" s="27">
        <f>CLA_Berekeningen!F107</f>
        <v>0</v>
      </c>
      <c r="F104" s="26" cm="1">
        <f t="array" ref="F104">_xlfn.IFS(Back_DATA!$H$10=TRUE,CLA_Gegevens!$C$28*CLA_Aflossing!E104+CLA_Aflossing!E104,Back_DATA!$H$9=TRUE,CLA_Gegevens!$C$27*CLA_Aflossing!E104+CLA_Aflossing!E104,Back_DATA!$H$8=TRUE,CLA_Gegevens!$C$26*CLA_Aflossing!E104+CLA_Aflossing!E104,Back_DATA!$H$7=TRUE,CLA_Gegevens!$C$25*CLA_Aflossing!E104+CLA_Aflossing!E104,Back_DATA!$H$6=TRUE,CLA_Gegevens!$C$24*CLA_Aflossing!E104+CLA_Aflossing!E104)</f>
        <v>0</v>
      </c>
    </row>
    <row r="105" spans="2:6" x14ac:dyDescent="0.55000000000000004">
      <c r="B105" s="4">
        <f>CLA_Accounts!$B104</f>
        <v>0</v>
      </c>
      <c r="C105" s="4">
        <f>CLA_Accounts!$C104</f>
        <v>0</v>
      </c>
      <c r="D105" s="4">
        <f>CLA_Accounts!$E104</f>
        <v>0</v>
      </c>
      <c r="E105" s="27">
        <f>CLA_Berekeningen!F108</f>
        <v>0</v>
      </c>
      <c r="F105" s="26" cm="1">
        <f t="array" ref="F105">_xlfn.IFS(Back_DATA!$H$10=TRUE,CLA_Gegevens!$C$28*CLA_Aflossing!E105+CLA_Aflossing!E105,Back_DATA!$H$9=TRUE,CLA_Gegevens!$C$27*CLA_Aflossing!E105+CLA_Aflossing!E105,Back_DATA!$H$8=TRUE,CLA_Gegevens!$C$26*CLA_Aflossing!E105+CLA_Aflossing!E105,Back_DATA!$H$7=TRUE,CLA_Gegevens!$C$25*CLA_Aflossing!E105+CLA_Aflossing!E105,Back_DATA!$H$6=TRUE,CLA_Gegevens!$C$24*CLA_Aflossing!E105+CLA_Aflossing!E105)</f>
        <v>0</v>
      </c>
    </row>
    <row r="106" spans="2:6" x14ac:dyDescent="0.55000000000000004">
      <c r="B106" s="4">
        <f>CLA_Accounts!$B105</f>
        <v>0</v>
      </c>
      <c r="C106" s="4">
        <f>CLA_Accounts!$C105</f>
        <v>0</v>
      </c>
      <c r="D106" s="4">
        <f>CLA_Accounts!$E105</f>
        <v>0</v>
      </c>
      <c r="E106" s="27">
        <f>CLA_Berekeningen!F109</f>
        <v>0</v>
      </c>
      <c r="F106" s="26" cm="1">
        <f t="array" ref="F106">_xlfn.IFS(Back_DATA!$H$10=TRUE,CLA_Gegevens!$C$28*CLA_Aflossing!E106+CLA_Aflossing!E106,Back_DATA!$H$9=TRUE,CLA_Gegevens!$C$27*CLA_Aflossing!E106+CLA_Aflossing!E106,Back_DATA!$H$8=TRUE,CLA_Gegevens!$C$26*CLA_Aflossing!E106+CLA_Aflossing!E106,Back_DATA!$H$7=TRUE,CLA_Gegevens!$C$25*CLA_Aflossing!E106+CLA_Aflossing!E106,Back_DATA!$H$6=TRUE,CLA_Gegevens!$C$24*CLA_Aflossing!E106+CLA_Aflossing!E106)</f>
        <v>0</v>
      </c>
    </row>
    <row r="107" spans="2:6" x14ac:dyDescent="0.55000000000000004">
      <c r="B107" s="4">
        <f>CLA_Accounts!$B106</f>
        <v>0</v>
      </c>
      <c r="C107" s="4">
        <f>CLA_Accounts!$C106</f>
        <v>0</v>
      </c>
      <c r="D107" s="4">
        <f>CLA_Accounts!$E106</f>
        <v>0</v>
      </c>
      <c r="E107" s="27">
        <f>CLA_Berekeningen!F110</f>
        <v>0</v>
      </c>
      <c r="F107" s="26" cm="1">
        <f t="array" ref="F107">_xlfn.IFS(Back_DATA!$H$10=TRUE,CLA_Gegevens!$C$28*CLA_Aflossing!E107+CLA_Aflossing!E107,Back_DATA!$H$9=TRUE,CLA_Gegevens!$C$27*CLA_Aflossing!E107+CLA_Aflossing!E107,Back_DATA!$H$8=TRUE,CLA_Gegevens!$C$26*CLA_Aflossing!E107+CLA_Aflossing!E107,Back_DATA!$H$7=TRUE,CLA_Gegevens!$C$25*CLA_Aflossing!E107+CLA_Aflossing!E107,Back_DATA!$H$6=TRUE,CLA_Gegevens!$C$24*CLA_Aflossing!E107+CLA_Aflossing!E107)</f>
        <v>0</v>
      </c>
    </row>
    <row r="108" spans="2:6" x14ac:dyDescent="0.55000000000000004">
      <c r="B108" s="4">
        <f>CLA_Accounts!$B107</f>
        <v>0</v>
      </c>
      <c r="C108" s="4">
        <f>CLA_Accounts!$C107</f>
        <v>0</v>
      </c>
      <c r="D108" s="4">
        <f>CLA_Accounts!$E107</f>
        <v>0</v>
      </c>
      <c r="E108" s="27">
        <f>CLA_Berekeningen!F111</f>
        <v>0</v>
      </c>
      <c r="F108" s="26" cm="1">
        <f t="array" ref="F108">_xlfn.IFS(Back_DATA!$H$10=TRUE,CLA_Gegevens!$C$28*CLA_Aflossing!E108+CLA_Aflossing!E108,Back_DATA!$H$9=TRUE,CLA_Gegevens!$C$27*CLA_Aflossing!E108+CLA_Aflossing!E108,Back_DATA!$H$8=TRUE,CLA_Gegevens!$C$26*CLA_Aflossing!E108+CLA_Aflossing!E108,Back_DATA!$H$7=TRUE,CLA_Gegevens!$C$25*CLA_Aflossing!E108+CLA_Aflossing!E108,Back_DATA!$H$6=TRUE,CLA_Gegevens!$C$24*CLA_Aflossing!E108+CLA_Aflossing!E108)</f>
        <v>0</v>
      </c>
    </row>
    <row r="109" spans="2:6" x14ac:dyDescent="0.55000000000000004">
      <c r="B109" s="4">
        <f>CLA_Accounts!$B108</f>
        <v>0</v>
      </c>
      <c r="C109" s="4">
        <f>CLA_Accounts!$C108</f>
        <v>0</v>
      </c>
      <c r="D109" s="4">
        <f>CLA_Accounts!$E108</f>
        <v>0</v>
      </c>
      <c r="E109" s="27">
        <f>CLA_Berekeningen!F112</f>
        <v>0</v>
      </c>
      <c r="F109" s="26" cm="1">
        <f t="array" ref="F109">_xlfn.IFS(Back_DATA!$H$10=TRUE,CLA_Gegevens!$C$28*CLA_Aflossing!E109+CLA_Aflossing!E109,Back_DATA!$H$9=TRUE,CLA_Gegevens!$C$27*CLA_Aflossing!E109+CLA_Aflossing!E109,Back_DATA!$H$8=TRUE,CLA_Gegevens!$C$26*CLA_Aflossing!E109+CLA_Aflossing!E109,Back_DATA!$H$7=TRUE,CLA_Gegevens!$C$25*CLA_Aflossing!E109+CLA_Aflossing!E109,Back_DATA!$H$6=TRUE,CLA_Gegevens!$C$24*CLA_Aflossing!E109+CLA_Aflossing!E109)</f>
        <v>0</v>
      </c>
    </row>
    <row r="110" spans="2:6" x14ac:dyDescent="0.55000000000000004">
      <c r="B110" s="4">
        <f>CLA_Accounts!$B109</f>
        <v>0</v>
      </c>
      <c r="C110" s="4">
        <f>CLA_Accounts!$C109</f>
        <v>0</v>
      </c>
      <c r="D110" s="4">
        <f>CLA_Accounts!$E109</f>
        <v>0</v>
      </c>
      <c r="E110" s="27">
        <f>CLA_Berekeningen!F113</f>
        <v>0</v>
      </c>
      <c r="F110" s="26" cm="1">
        <f t="array" ref="F110">_xlfn.IFS(Back_DATA!$H$10=TRUE,CLA_Gegevens!$C$28*CLA_Aflossing!E110+CLA_Aflossing!E110,Back_DATA!$H$9=TRUE,CLA_Gegevens!$C$27*CLA_Aflossing!E110+CLA_Aflossing!E110,Back_DATA!$H$8=TRUE,CLA_Gegevens!$C$26*CLA_Aflossing!E110+CLA_Aflossing!E110,Back_DATA!$H$7=TRUE,CLA_Gegevens!$C$25*CLA_Aflossing!E110+CLA_Aflossing!E110,Back_DATA!$H$6=TRUE,CLA_Gegevens!$C$24*CLA_Aflossing!E110+CLA_Aflossing!E110)</f>
        <v>0</v>
      </c>
    </row>
    <row r="111" spans="2:6" x14ac:dyDescent="0.55000000000000004">
      <c r="B111" s="4">
        <f>CLA_Accounts!$B110</f>
        <v>0</v>
      </c>
      <c r="C111" s="4">
        <f>CLA_Accounts!$C110</f>
        <v>0</v>
      </c>
      <c r="D111" s="4">
        <f>CLA_Accounts!$E110</f>
        <v>0</v>
      </c>
      <c r="E111" s="27">
        <f>CLA_Berekeningen!F114</f>
        <v>0</v>
      </c>
      <c r="F111" s="26" cm="1">
        <f t="array" ref="F111">_xlfn.IFS(Back_DATA!$H$10=TRUE,CLA_Gegevens!$C$28*CLA_Aflossing!E111+CLA_Aflossing!E111,Back_DATA!$H$9=TRUE,CLA_Gegevens!$C$27*CLA_Aflossing!E111+CLA_Aflossing!E111,Back_DATA!$H$8=TRUE,CLA_Gegevens!$C$26*CLA_Aflossing!E111+CLA_Aflossing!E111,Back_DATA!$H$7=TRUE,CLA_Gegevens!$C$25*CLA_Aflossing!E111+CLA_Aflossing!E111,Back_DATA!$H$6=TRUE,CLA_Gegevens!$C$24*CLA_Aflossing!E111+CLA_Aflossing!E111)</f>
        <v>0</v>
      </c>
    </row>
    <row r="112" spans="2:6" x14ac:dyDescent="0.55000000000000004">
      <c r="B112" s="4">
        <f>CLA_Accounts!$B111</f>
        <v>0</v>
      </c>
      <c r="C112" s="4">
        <f>CLA_Accounts!$C111</f>
        <v>0</v>
      </c>
      <c r="D112" s="4">
        <f>CLA_Accounts!$E111</f>
        <v>0</v>
      </c>
      <c r="E112" s="27">
        <f>CLA_Berekeningen!F115</f>
        <v>0</v>
      </c>
      <c r="F112" s="26" cm="1">
        <f t="array" ref="F112">_xlfn.IFS(Back_DATA!$H$10=TRUE,CLA_Gegevens!$C$28*CLA_Aflossing!E112+CLA_Aflossing!E112,Back_DATA!$H$9=TRUE,CLA_Gegevens!$C$27*CLA_Aflossing!E112+CLA_Aflossing!E112,Back_DATA!$H$8=TRUE,CLA_Gegevens!$C$26*CLA_Aflossing!E112+CLA_Aflossing!E112,Back_DATA!$H$7=TRUE,CLA_Gegevens!$C$25*CLA_Aflossing!E112+CLA_Aflossing!E112,Back_DATA!$H$6=TRUE,CLA_Gegevens!$C$24*CLA_Aflossing!E112+CLA_Aflossing!E112)</f>
        <v>0</v>
      </c>
    </row>
    <row r="113" spans="2:6" x14ac:dyDescent="0.55000000000000004">
      <c r="B113" s="4">
        <f>CLA_Accounts!$B112</f>
        <v>0</v>
      </c>
      <c r="C113" s="4">
        <f>CLA_Accounts!$C112</f>
        <v>0</v>
      </c>
      <c r="D113" s="4">
        <f>CLA_Accounts!$E112</f>
        <v>0</v>
      </c>
      <c r="E113" s="27">
        <f>CLA_Berekeningen!F116</f>
        <v>0</v>
      </c>
      <c r="F113" s="26" cm="1">
        <f t="array" ref="F113">_xlfn.IFS(Back_DATA!$H$10=TRUE,CLA_Gegevens!$C$28*CLA_Aflossing!E113+CLA_Aflossing!E113,Back_DATA!$H$9=TRUE,CLA_Gegevens!$C$27*CLA_Aflossing!E113+CLA_Aflossing!E113,Back_DATA!$H$8=TRUE,CLA_Gegevens!$C$26*CLA_Aflossing!E113+CLA_Aflossing!E113,Back_DATA!$H$7=TRUE,CLA_Gegevens!$C$25*CLA_Aflossing!E113+CLA_Aflossing!E113,Back_DATA!$H$6=TRUE,CLA_Gegevens!$C$24*CLA_Aflossing!E113+CLA_Aflossing!E113)</f>
        <v>0</v>
      </c>
    </row>
    <row r="114" spans="2:6" x14ac:dyDescent="0.55000000000000004">
      <c r="B114" s="4">
        <f>CLA_Accounts!$B113</f>
        <v>0</v>
      </c>
      <c r="C114" s="4">
        <f>CLA_Accounts!$C113</f>
        <v>0</v>
      </c>
      <c r="D114" s="4">
        <f>CLA_Accounts!$E113</f>
        <v>0</v>
      </c>
      <c r="E114" s="27">
        <f>CLA_Berekeningen!F117</f>
        <v>0</v>
      </c>
      <c r="F114" s="26" cm="1">
        <f t="array" ref="F114">_xlfn.IFS(Back_DATA!$H$10=TRUE,CLA_Gegevens!$C$28*CLA_Aflossing!E114+CLA_Aflossing!E114,Back_DATA!$H$9=TRUE,CLA_Gegevens!$C$27*CLA_Aflossing!E114+CLA_Aflossing!E114,Back_DATA!$H$8=TRUE,CLA_Gegevens!$C$26*CLA_Aflossing!E114+CLA_Aflossing!E114,Back_DATA!$H$7=TRUE,CLA_Gegevens!$C$25*CLA_Aflossing!E114+CLA_Aflossing!E114,Back_DATA!$H$6=TRUE,CLA_Gegevens!$C$24*CLA_Aflossing!E114+CLA_Aflossing!E114)</f>
        <v>0</v>
      </c>
    </row>
    <row r="115" spans="2:6" x14ac:dyDescent="0.55000000000000004">
      <c r="B115" s="4">
        <f>CLA_Accounts!$B114</f>
        <v>0</v>
      </c>
      <c r="C115" s="4">
        <f>CLA_Accounts!$C114</f>
        <v>0</v>
      </c>
      <c r="D115" s="4">
        <f>CLA_Accounts!$E114</f>
        <v>0</v>
      </c>
      <c r="E115" s="27">
        <f>CLA_Berekeningen!F118</f>
        <v>0</v>
      </c>
      <c r="F115" s="26" cm="1">
        <f t="array" ref="F115">_xlfn.IFS(Back_DATA!$H$10=TRUE,CLA_Gegevens!$C$28*CLA_Aflossing!E115+CLA_Aflossing!E115,Back_DATA!$H$9=TRUE,CLA_Gegevens!$C$27*CLA_Aflossing!E115+CLA_Aflossing!E115,Back_DATA!$H$8=TRUE,CLA_Gegevens!$C$26*CLA_Aflossing!E115+CLA_Aflossing!E115,Back_DATA!$H$7=TRUE,CLA_Gegevens!$C$25*CLA_Aflossing!E115+CLA_Aflossing!E115,Back_DATA!$H$6=TRUE,CLA_Gegevens!$C$24*CLA_Aflossing!E115+CLA_Aflossing!E115)</f>
        <v>0</v>
      </c>
    </row>
    <row r="116" spans="2:6" x14ac:dyDescent="0.55000000000000004">
      <c r="B116" s="4">
        <f>CLA_Accounts!$B115</f>
        <v>0</v>
      </c>
      <c r="C116" s="4">
        <f>CLA_Accounts!$C115</f>
        <v>0</v>
      </c>
      <c r="D116" s="4">
        <f>CLA_Accounts!$E115</f>
        <v>0</v>
      </c>
      <c r="E116" s="27">
        <f>CLA_Berekeningen!F119</f>
        <v>0</v>
      </c>
      <c r="F116" s="26" cm="1">
        <f t="array" ref="F116">_xlfn.IFS(Back_DATA!$H$10=TRUE,CLA_Gegevens!$C$28*CLA_Aflossing!E116+CLA_Aflossing!E116,Back_DATA!$H$9=TRUE,CLA_Gegevens!$C$27*CLA_Aflossing!E116+CLA_Aflossing!E116,Back_DATA!$H$8=TRUE,CLA_Gegevens!$C$26*CLA_Aflossing!E116+CLA_Aflossing!E116,Back_DATA!$H$7=TRUE,CLA_Gegevens!$C$25*CLA_Aflossing!E116+CLA_Aflossing!E116,Back_DATA!$H$6=TRUE,CLA_Gegevens!$C$24*CLA_Aflossing!E116+CLA_Aflossing!E116)</f>
        <v>0</v>
      </c>
    </row>
    <row r="117" spans="2:6" x14ac:dyDescent="0.55000000000000004">
      <c r="B117" s="4">
        <f>CLA_Accounts!$B116</f>
        <v>0</v>
      </c>
      <c r="C117" s="4">
        <f>CLA_Accounts!$C116</f>
        <v>0</v>
      </c>
      <c r="D117" s="4">
        <f>CLA_Accounts!$E116</f>
        <v>0</v>
      </c>
      <c r="E117" s="27">
        <f>CLA_Berekeningen!F120</f>
        <v>0</v>
      </c>
      <c r="F117" s="26" cm="1">
        <f t="array" ref="F117">_xlfn.IFS(Back_DATA!$H$10=TRUE,CLA_Gegevens!$C$28*CLA_Aflossing!E117+CLA_Aflossing!E117,Back_DATA!$H$9=TRUE,CLA_Gegevens!$C$27*CLA_Aflossing!E117+CLA_Aflossing!E117,Back_DATA!$H$8=TRUE,CLA_Gegevens!$C$26*CLA_Aflossing!E117+CLA_Aflossing!E117,Back_DATA!$H$7=TRUE,CLA_Gegevens!$C$25*CLA_Aflossing!E117+CLA_Aflossing!E117,Back_DATA!$H$6=TRUE,CLA_Gegevens!$C$24*CLA_Aflossing!E117+CLA_Aflossing!E117)</f>
        <v>0</v>
      </c>
    </row>
    <row r="118" spans="2:6" x14ac:dyDescent="0.55000000000000004">
      <c r="B118" s="4">
        <f>CLA_Accounts!$B117</f>
        <v>0</v>
      </c>
      <c r="C118" s="4">
        <f>CLA_Accounts!$C117</f>
        <v>0</v>
      </c>
      <c r="D118" s="4">
        <f>CLA_Accounts!$E117</f>
        <v>0</v>
      </c>
      <c r="E118" s="27">
        <f>CLA_Berekeningen!F121</f>
        <v>0</v>
      </c>
      <c r="F118" s="26" cm="1">
        <f t="array" ref="F118">_xlfn.IFS(Back_DATA!$H$10=TRUE,CLA_Gegevens!$C$28*CLA_Aflossing!E118+CLA_Aflossing!E118,Back_DATA!$H$9=TRUE,CLA_Gegevens!$C$27*CLA_Aflossing!E118+CLA_Aflossing!E118,Back_DATA!$H$8=TRUE,CLA_Gegevens!$C$26*CLA_Aflossing!E118+CLA_Aflossing!E118,Back_DATA!$H$7=TRUE,CLA_Gegevens!$C$25*CLA_Aflossing!E118+CLA_Aflossing!E118,Back_DATA!$H$6=TRUE,CLA_Gegevens!$C$24*CLA_Aflossing!E118+CLA_Aflossing!E118)</f>
        <v>0</v>
      </c>
    </row>
    <row r="119" spans="2:6" x14ac:dyDescent="0.55000000000000004">
      <c r="B119" s="4">
        <f>CLA_Accounts!$B118</f>
        <v>0</v>
      </c>
      <c r="C119" s="4">
        <f>CLA_Accounts!$C118</f>
        <v>0</v>
      </c>
      <c r="D119" s="4">
        <f>CLA_Accounts!$E118</f>
        <v>0</v>
      </c>
      <c r="E119" s="27">
        <f>CLA_Berekeningen!F122</f>
        <v>0</v>
      </c>
      <c r="F119" s="26" cm="1">
        <f t="array" ref="F119">_xlfn.IFS(Back_DATA!$H$10=TRUE,CLA_Gegevens!$C$28*CLA_Aflossing!E119+CLA_Aflossing!E119,Back_DATA!$H$9=TRUE,CLA_Gegevens!$C$27*CLA_Aflossing!E119+CLA_Aflossing!E119,Back_DATA!$H$8=TRUE,CLA_Gegevens!$C$26*CLA_Aflossing!E119+CLA_Aflossing!E119,Back_DATA!$H$7=TRUE,CLA_Gegevens!$C$25*CLA_Aflossing!E119+CLA_Aflossing!E119,Back_DATA!$H$6=TRUE,CLA_Gegevens!$C$24*CLA_Aflossing!E119+CLA_Aflossing!E119)</f>
        <v>0</v>
      </c>
    </row>
    <row r="120" spans="2:6" x14ac:dyDescent="0.55000000000000004">
      <c r="B120" s="4">
        <f>CLA_Accounts!$B119</f>
        <v>0</v>
      </c>
      <c r="C120" s="4">
        <f>CLA_Accounts!$C119</f>
        <v>0</v>
      </c>
      <c r="D120" s="4">
        <f>CLA_Accounts!$E119</f>
        <v>0</v>
      </c>
      <c r="E120" s="27">
        <f>CLA_Berekeningen!F123</f>
        <v>0</v>
      </c>
      <c r="F120" s="26" cm="1">
        <f t="array" ref="F120">_xlfn.IFS(Back_DATA!$H$10=TRUE,CLA_Gegevens!$C$28*CLA_Aflossing!E120+CLA_Aflossing!E120,Back_DATA!$H$9=TRUE,CLA_Gegevens!$C$27*CLA_Aflossing!E120+CLA_Aflossing!E120,Back_DATA!$H$8=TRUE,CLA_Gegevens!$C$26*CLA_Aflossing!E120+CLA_Aflossing!E120,Back_DATA!$H$7=TRUE,CLA_Gegevens!$C$25*CLA_Aflossing!E120+CLA_Aflossing!E120,Back_DATA!$H$6=TRUE,CLA_Gegevens!$C$24*CLA_Aflossing!E120+CLA_Aflossing!E120)</f>
        <v>0</v>
      </c>
    </row>
    <row r="121" spans="2:6" x14ac:dyDescent="0.55000000000000004">
      <c r="B121" s="4">
        <f>CLA_Accounts!$B120</f>
        <v>0</v>
      </c>
      <c r="C121" s="4">
        <f>CLA_Accounts!$C120</f>
        <v>0</v>
      </c>
      <c r="D121" s="4">
        <f>CLA_Accounts!$E120</f>
        <v>0</v>
      </c>
      <c r="E121" s="27">
        <f>CLA_Berekeningen!F124</f>
        <v>0</v>
      </c>
      <c r="F121" s="26" cm="1">
        <f t="array" ref="F121">_xlfn.IFS(Back_DATA!$H$10=TRUE,CLA_Gegevens!$C$28*CLA_Aflossing!E121+CLA_Aflossing!E121,Back_DATA!$H$9=TRUE,CLA_Gegevens!$C$27*CLA_Aflossing!E121+CLA_Aflossing!E121,Back_DATA!$H$8=TRUE,CLA_Gegevens!$C$26*CLA_Aflossing!E121+CLA_Aflossing!E121,Back_DATA!$H$7=TRUE,CLA_Gegevens!$C$25*CLA_Aflossing!E121+CLA_Aflossing!E121,Back_DATA!$H$6=TRUE,CLA_Gegevens!$C$24*CLA_Aflossing!E121+CLA_Aflossing!E121)</f>
        <v>0</v>
      </c>
    </row>
    <row r="122" spans="2:6" x14ac:dyDescent="0.55000000000000004">
      <c r="B122" s="4">
        <f>CLA_Accounts!$B121</f>
        <v>0</v>
      </c>
      <c r="C122" s="4">
        <f>CLA_Accounts!$C121</f>
        <v>0</v>
      </c>
      <c r="D122" s="4">
        <f>CLA_Accounts!$E121</f>
        <v>0</v>
      </c>
      <c r="E122" s="27">
        <f>CLA_Berekeningen!F125</f>
        <v>0</v>
      </c>
      <c r="F122" s="26" cm="1">
        <f t="array" ref="F122">_xlfn.IFS(Back_DATA!$H$10=TRUE,CLA_Gegevens!$C$28*CLA_Aflossing!E122+CLA_Aflossing!E122,Back_DATA!$H$9=TRUE,CLA_Gegevens!$C$27*CLA_Aflossing!E122+CLA_Aflossing!E122,Back_DATA!$H$8=TRUE,CLA_Gegevens!$C$26*CLA_Aflossing!E122+CLA_Aflossing!E122,Back_DATA!$H$7=TRUE,CLA_Gegevens!$C$25*CLA_Aflossing!E122+CLA_Aflossing!E122,Back_DATA!$H$6=TRUE,CLA_Gegevens!$C$24*CLA_Aflossing!E122+CLA_Aflossing!E122)</f>
        <v>0</v>
      </c>
    </row>
    <row r="123" spans="2:6" x14ac:dyDescent="0.55000000000000004">
      <c r="B123" s="4">
        <f>CLA_Accounts!$B122</f>
        <v>0</v>
      </c>
      <c r="C123" s="4">
        <f>CLA_Accounts!$C122</f>
        <v>0</v>
      </c>
      <c r="D123" s="4">
        <f>CLA_Accounts!$E122</f>
        <v>0</v>
      </c>
      <c r="E123" s="27">
        <f>CLA_Berekeningen!F126</f>
        <v>0</v>
      </c>
      <c r="F123" s="26" cm="1">
        <f t="array" ref="F123">_xlfn.IFS(Back_DATA!$H$10=TRUE,CLA_Gegevens!$C$28*CLA_Aflossing!E123+CLA_Aflossing!E123,Back_DATA!$H$9=TRUE,CLA_Gegevens!$C$27*CLA_Aflossing!E123+CLA_Aflossing!E123,Back_DATA!$H$8=TRUE,CLA_Gegevens!$C$26*CLA_Aflossing!E123+CLA_Aflossing!E123,Back_DATA!$H$7=TRUE,CLA_Gegevens!$C$25*CLA_Aflossing!E123+CLA_Aflossing!E123,Back_DATA!$H$6=TRUE,CLA_Gegevens!$C$24*CLA_Aflossing!E123+CLA_Aflossing!E123)</f>
        <v>0</v>
      </c>
    </row>
    <row r="124" spans="2:6" x14ac:dyDescent="0.55000000000000004">
      <c r="B124" s="4">
        <f>CLA_Accounts!$B123</f>
        <v>0</v>
      </c>
      <c r="C124" s="4">
        <f>CLA_Accounts!$C123</f>
        <v>0</v>
      </c>
      <c r="D124" s="4">
        <f>CLA_Accounts!$E123</f>
        <v>0</v>
      </c>
      <c r="E124" s="27">
        <f>CLA_Berekeningen!F127</f>
        <v>0</v>
      </c>
      <c r="F124" s="26" cm="1">
        <f t="array" ref="F124">_xlfn.IFS(Back_DATA!$H$10=TRUE,CLA_Gegevens!$C$28*CLA_Aflossing!E124+CLA_Aflossing!E124,Back_DATA!$H$9=TRUE,CLA_Gegevens!$C$27*CLA_Aflossing!E124+CLA_Aflossing!E124,Back_DATA!$H$8=TRUE,CLA_Gegevens!$C$26*CLA_Aflossing!E124+CLA_Aflossing!E124,Back_DATA!$H$7=TRUE,CLA_Gegevens!$C$25*CLA_Aflossing!E124+CLA_Aflossing!E124,Back_DATA!$H$6=TRUE,CLA_Gegevens!$C$24*CLA_Aflossing!E124+CLA_Aflossing!E124)</f>
        <v>0</v>
      </c>
    </row>
    <row r="125" spans="2:6" x14ac:dyDescent="0.55000000000000004">
      <c r="B125" s="4">
        <f>CLA_Accounts!$B124</f>
        <v>0</v>
      </c>
      <c r="C125" s="4">
        <f>CLA_Accounts!$C124</f>
        <v>0</v>
      </c>
      <c r="D125" s="4">
        <f>CLA_Accounts!$E124</f>
        <v>0</v>
      </c>
      <c r="E125" s="27">
        <f>CLA_Berekeningen!F128</f>
        <v>0</v>
      </c>
      <c r="F125" s="26" cm="1">
        <f t="array" ref="F125">_xlfn.IFS(Back_DATA!$H$10=TRUE,CLA_Gegevens!$C$28*CLA_Aflossing!E125+CLA_Aflossing!E125,Back_DATA!$H$9=TRUE,CLA_Gegevens!$C$27*CLA_Aflossing!E125+CLA_Aflossing!E125,Back_DATA!$H$8=TRUE,CLA_Gegevens!$C$26*CLA_Aflossing!E125+CLA_Aflossing!E125,Back_DATA!$H$7=TRUE,CLA_Gegevens!$C$25*CLA_Aflossing!E125+CLA_Aflossing!E125,Back_DATA!$H$6=TRUE,CLA_Gegevens!$C$24*CLA_Aflossing!E125+CLA_Aflossing!E125)</f>
        <v>0</v>
      </c>
    </row>
    <row r="126" spans="2:6" x14ac:dyDescent="0.55000000000000004">
      <c r="B126" s="4">
        <f>CLA_Accounts!$B125</f>
        <v>0</v>
      </c>
      <c r="C126" s="4">
        <f>CLA_Accounts!$C125</f>
        <v>0</v>
      </c>
      <c r="D126" s="4">
        <f>CLA_Accounts!$E125</f>
        <v>0</v>
      </c>
      <c r="E126" s="27">
        <f>CLA_Berekeningen!F129</f>
        <v>0</v>
      </c>
      <c r="F126" s="26" cm="1">
        <f t="array" ref="F126">_xlfn.IFS(Back_DATA!$H$10=TRUE,CLA_Gegevens!$C$28*CLA_Aflossing!E126+CLA_Aflossing!E126,Back_DATA!$H$9=TRUE,CLA_Gegevens!$C$27*CLA_Aflossing!E126+CLA_Aflossing!E126,Back_DATA!$H$8=TRUE,CLA_Gegevens!$C$26*CLA_Aflossing!E126+CLA_Aflossing!E126,Back_DATA!$H$7=TRUE,CLA_Gegevens!$C$25*CLA_Aflossing!E126+CLA_Aflossing!E126,Back_DATA!$H$6=TRUE,CLA_Gegevens!$C$24*CLA_Aflossing!E126+CLA_Aflossing!E126)</f>
        <v>0</v>
      </c>
    </row>
    <row r="127" spans="2:6" x14ac:dyDescent="0.55000000000000004">
      <c r="B127" s="4">
        <f>CLA_Accounts!$B126</f>
        <v>0</v>
      </c>
      <c r="C127" s="4">
        <f>CLA_Accounts!$C126</f>
        <v>0</v>
      </c>
      <c r="D127" s="4">
        <f>CLA_Accounts!$E126</f>
        <v>0</v>
      </c>
      <c r="E127" s="27">
        <f>CLA_Berekeningen!F130</f>
        <v>0</v>
      </c>
      <c r="F127" s="26" cm="1">
        <f t="array" ref="F127">_xlfn.IFS(Back_DATA!$H$10=TRUE,CLA_Gegevens!$C$28*CLA_Aflossing!E127+CLA_Aflossing!E127,Back_DATA!$H$9=TRUE,CLA_Gegevens!$C$27*CLA_Aflossing!E127+CLA_Aflossing!E127,Back_DATA!$H$8=TRUE,CLA_Gegevens!$C$26*CLA_Aflossing!E127+CLA_Aflossing!E127,Back_DATA!$H$7=TRUE,CLA_Gegevens!$C$25*CLA_Aflossing!E127+CLA_Aflossing!E127,Back_DATA!$H$6=TRUE,CLA_Gegevens!$C$24*CLA_Aflossing!E127+CLA_Aflossing!E127)</f>
        <v>0</v>
      </c>
    </row>
    <row r="128" spans="2:6" x14ac:dyDescent="0.55000000000000004">
      <c r="B128" s="4">
        <f>CLA_Accounts!$B127</f>
        <v>0</v>
      </c>
      <c r="C128" s="4">
        <f>CLA_Accounts!$C127</f>
        <v>0</v>
      </c>
      <c r="D128" s="4">
        <f>CLA_Accounts!$E127</f>
        <v>0</v>
      </c>
      <c r="E128" s="27">
        <f>CLA_Berekeningen!F131</f>
        <v>0</v>
      </c>
      <c r="F128" s="26" cm="1">
        <f t="array" ref="F128">_xlfn.IFS(Back_DATA!$H$10=TRUE,CLA_Gegevens!$C$28*CLA_Aflossing!E128+CLA_Aflossing!E128,Back_DATA!$H$9=TRUE,CLA_Gegevens!$C$27*CLA_Aflossing!E128+CLA_Aflossing!E128,Back_DATA!$H$8=TRUE,CLA_Gegevens!$C$26*CLA_Aflossing!E128+CLA_Aflossing!E128,Back_DATA!$H$7=TRUE,CLA_Gegevens!$C$25*CLA_Aflossing!E128+CLA_Aflossing!E128,Back_DATA!$H$6=TRUE,CLA_Gegevens!$C$24*CLA_Aflossing!E128+CLA_Aflossing!E128)</f>
        <v>0</v>
      </c>
    </row>
    <row r="129" spans="2:6" x14ac:dyDescent="0.55000000000000004">
      <c r="B129" s="4">
        <f>CLA_Accounts!$B128</f>
        <v>0</v>
      </c>
      <c r="C129" s="4">
        <f>CLA_Accounts!$C128</f>
        <v>0</v>
      </c>
      <c r="D129" s="4">
        <f>CLA_Accounts!$E128</f>
        <v>0</v>
      </c>
      <c r="E129" s="27">
        <f>CLA_Berekeningen!F132</f>
        <v>0</v>
      </c>
      <c r="F129" s="26" cm="1">
        <f t="array" ref="F129">_xlfn.IFS(Back_DATA!$H$10=TRUE,CLA_Gegevens!$C$28*CLA_Aflossing!E129+CLA_Aflossing!E129,Back_DATA!$H$9=TRUE,CLA_Gegevens!$C$27*CLA_Aflossing!E129+CLA_Aflossing!E129,Back_DATA!$H$8=TRUE,CLA_Gegevens!$C$26*CLA_Aflossing!E129+CLA_Aflossing!E129,Back_DATA!$H$7=TRUE,CLA_Gegevens!$C$25*CLA_Aflossing!E129+CLA_Aflossing!E129,Back_DATA!$H$6=TRUE,CLA_Gegevens!$C$24*CLA_Aflossing!E129+CLA_Aflossing!E129)</f>
        <v>0</v>
      </c>
    </row>
    <row r="130" spans="2:6" x14ac:dyDescent="0.55000000000000004">
      <c r="B130" s="4">
        <f>CLA_Accounts!$B129</f>
        <v>0</v>
      </c>
      <c r="C130" s="4">
        <f>CLA_Accounts!$C129</f>
        <v>0</v>
      </c>
      <c r="D130" s="4">
        <f>CLA_Accounts!$E129</f>
        <v>0</v>
      </c>
      <c r="E130" s="27">
        <f>CLA_Berekeningen!F133</f>
        <v>0</v>
      </c>
      <c r="F130" s="26" cm="1">
        <f t="array" ref="F130">_xlfn.IFS(Back_DATA!$H$10=TRUE,CLA_Gegevens!$C$28*CLA_Aflossing!E130+CLA_Aflossing!E130,Back_DATA!$H$9=TRUE,CLA_Gegevens!$C$27*CLA_Aflossing!E130+CLA_Aflossing!E130,Back_DATA!$H$8=TRUE,CLA_Gegevens!$C$26*CLA_Aflossing!E130+CLA_Aflossing!E130,Back_DATA!$H$7=TRUE,CLA_Gegevens!$C$25*CLA_Aflossing!E130+CLA_Aflossing!E130,Back_DATA!$H$6=TRUE,CLA_Gegevens!$C$24*CLA_Aflossing!E130+CLA_Aflossing!E130)</f>
        <v>0</v>
      </c>
    </row>
    <row r="131" spans="2:6" x14ac:dyDescent="0.55000000000000004">
      <c r="B131" s="4">
        <f>CLA_Accounts!$B130</f>
        <v>0</v>
      </c>
      <c r="C131" s="4">
        <f>CLA_Accounts!$C130</f>
        <v>0</v>
      </c>
      <c r="D131" s="4">
        <f>CLA_Accounts!$E130</f>
        <v>0</v>
      </c>
      <c r="E131" s="27">
        <f>CLA_Berekeningen!F134</f>
        <v>0</v>
      </c>
      <c r="F131" s="26" cm="1">
        <f t="array" ref="F131">_xlfn.IFS(Back_DATA!$H$10=TRUE,CLA_Gegevens!$C$28*CLA_Aflossing!E131+CLA_Aflossing!E131,Back_DATA!$H$9=TRUE,CLA_Gegevens!$C$27*CLA_Aflossing!E131+CLA_Aflossing!E131,Back_DATA!$H$8=TRUE,CLA_Gegevens!$C$26*CLA_Aflossing!E131+CLA_Aflossing!E131,Back_DATA!$H$7=TRUE,CLA_Gegevens!$C$25*CLA_Aflossing!E131+CLA_Aflossing!E131,Back_DATA!$H$6=TRUE,CLA_Gegevens!$C$24*CLA_Aflossing!E131+CLA_Aflossing!E131)</f>
        <v>0</v>
      </c>
    </row>
    <row r="132" spans="2:6" x14ac:dyDescent="0.55000000000000004">
      <c r="B132" s="4">
        <f>CLA_Accounts!$B131</f>
        <v>0</v>
      </c>
      <c r="C132" s="4">
        <f>CLA_Accounts!$C131</f>
        <v>0</v>
      </c>
      <c r="D132" s="4">
        <f>CLA_Accounts!$E131</f>
        <v>0</v>
      </c>
      <c r="E132" s="27">
        <f>CLA_Berekeningen!F135</f>
        <v>0</v>
      </c>
      <c r="F132" s="26" cm="1">
        <f t="array" ref="F132">_xlfn.IFS(Back_DATA!$H$10=TRUE,CLA_Gegevens!$C$28*CLA_Aflossing!E132+CLA_Aflossing!E132,Back_DATA!$H$9=TRUE,CLA_Gegevens!$C$27*CLA_Aflossing!E132+CLA_Aflossing!E132,Back_DATA!$H$8=TRUE,CLA_Gegevens!$C$26*CLA_Aflossing!E132+CLA_Aflossing!E132,Back_DATA!$H$7=TRUE,CLA_Gegevens!$C$25*CLA_Aflossing!E132+CLA_Aflossing!E132,Back_DATA!$H$6=TRUE,CLA_Gegevens!$C$24*CLA_Aflossing!E132+CLA_Aflossing!E132)</f>
        <v>0</v>
      </c>
    </row>
    <row r="133" spans="2:6" x14ac:dyDescent="0.55000000000000004">
      <c r="B133" s="4">
        <f>CLA_Accounts!$B132</f>
        <v>0</v>
      </c>
      <c r="C133" s="4">
        <f>CLA_Accounts!$C132</f>
        <v>0</v>
      </c>
      <c r="D133" s="4">
        <f>CLA_Accounts!$E132</f>
        <v>0</v>
      </c>
      <c r="E133" s="27">
        <f>CLA_Berekeningen!F136</f>
        <v>0</v>
      </c>
      <c r="F133" s="26" cm="1">
        <f t="array" ref="F133">_xlfn.IFS(Back_DATA!$H$10=TRUE,CLA_Gegevens!$C$28*CLA_Aflossing!E133+CLA_Aflossing!E133,Back_DATA!$H$9=TRUE,CLA_Gegevens!$C$27*CLA_Aflossing!E133+CLA_Aflossing!E133,Back_DATA!$H$8=TRUE,CLA_Gegevens!$C$26*CLA_Aflossing!E133+CLA_Aflossing!E133,Back_DATA!$H$7=TRUE,CLA_Gegevens!$C$25*CLA_Aflossing!E133+CLA_Aflossing!E133,Back_DATA!$H$6=TRUE,CLA_Gegevens!$C$24*CLA_Aflossing!E133+CLA_Aflossing!E133)</f>
        <v>0</v>
      </c>
    </row>
    <row r="134" spans="2:6" x14ac:dyDescent="0.55000000000000004">
      <c r="B134" s="4">
        <f>CLA_Accounts!$B133</f>
        <v>0</v>
      </c>
      <c r="C134" s="4">
        <f>CLA_Accounts!$C133</f>
        <v>0</v>
      </c>
      <c r="D134" s="4">
        <f>CLA_Accounts!$E133</f>
        <v>0</v>
      </c>
      <c r="E134" s="27">
        <f>CLA_Berekeningen!F137</f>
        <v>0</v>
      </c>
      <c r="F134" s="26" cm="1">
        <f t="array" ref="F134">_xlfn.IFS(Back_DATA!$H$10=TRUE,CLA_Gegevens!$C$28*CLA_Aflossing!E134+CLA_Aflossing!E134,Back_DATA!$H$9=TRUE,CLA_Gegevens!$C$27*CLA_Aflossing!E134+CLA_Aflossing!E134,Back_DATA!$H$8=TRUE,CLA_Gegevens!$C$26*CLA_Aflossing!E134+CLA_Aflossing!E134,Back_DATA!$H$7=TRUE,CLA_Gegevens!$C$25*CLA_Aflossing!E134+CLA_Aflossing!E134,Back_DATA!$H$6=TRUE,CLA_Gegevens!$C$24*CLA_Aflossing!E134+CLA_Aflossing!E134)</f>
        <v>0</v>
      </c>
    </row>
    <row r="135" spans="2:6" x14ac:dyDescent="0.55000000000000004">
      <c r="B135" s="4">
        <f>CLA_Accounts!$B134</f>
        <v>0</v>
      </c>
      <c r="C135" s="4">
        <f>CLA_Accounts!$C134</f>
        <v>0</v>
      </c>
      <c r="D135" s="4">
        <f>CLA_Accounts!$E134</f>
        <v>0</v>
      </c>
      <c r="E135" s="27">
        <f>CLA_Berekeningen!F138</f>
        <v>0</v>
      </c>
      <c r="F135" s="26" cm="1">
        <f t="array" ref="F135">_xlfn.IFS(Back_DATA!$H$10=TRUE,CLA_Gegevens!$C$28*CLA_Aflossing!E135+CLA_Aflossing!E135,Back_DATA!$H$9=TRUE,CLA_Gegevens!$C$27*CLA_Aflossing!E135+CLA_Aflossing!E135,Back_DATA!$H$8=TRUE,CLA_Gegevens!$C$26*CLA_Aflossing!E135+CLA_Aflossing!E135,Back_DATA!$H$7=TRUE,CLA_Gegevens!$C$25*CLA_Aflossing!E135+CLA_Aflossing!E135,Back_DATA!$H$6=TRUE,CLA_Gegevens!$C$24*CLA_Aflossing!E135+CLA_Aflossing!E135)</f>
        <v>0</v>
      </c>
    </row>
    <row r="136" spans="2:6" x14ac:dyDescent="0.55000000000000004">
      <c r="B136" s="4">
        <f>CLA_Accounts!$B135</f>
        <v>0</v>
      </c>
      <c r="C136" s="4">
        <f>CLA_Accounts!$C135</f>
        <v>0</v>
      </c>
      <c r="D136" s="4">
        <f>CLA_Accounts!$E135</f>
        <v>0</v>
      </c>
      <c r="E136" s="27">
        <f>CLA_Berekeningen!F139</f>
        <v>0</v>
      </c>
      <c r="F136" s="26" cm="1">
        <f t="array" ref="F136">_xlfn.IFS(Back_DATA!$H$10=TRUE,CLA_Gegevens!$C$28*CLA_Aflossing!E136+CLA_Aflossing!E136,Back_DATA!$H$9=TRUE,CLA_Gegevens!$C$27*CLA_Aflossing!E136+CLA_Aflossing!E136,Back_DATA!$H$8=TRUE,CLA_Gegevens!$C$26*CLA_Aflossing!E136+CLA_Aflossing!E136,Back_DATA!$H$7=TRUE,CLA_Gegevens!$C$25*CLA_Aflossing!E136+CLA_Aflossing!E136,Back_DATA!$H$6=TRUE,CLA_Gegevens!$C$24*CLA_Aflossing!E136+CLA_Aflossing!E136)</f>
        <v>0</v>
      </c>
    </row>
    <row r="137" spans="2:6" x14ac:dyDescent="0.55000000000000004">
      <c r="B137" s="4">
        <f>CLA_Accounts!$B136</f>
        <v>0</v>
      </c>
      <c r="C137" s="4">
        <f>CLA_Accounts!$C136</f>
        <v>0</v>
      </c>
      <c r="D137" s="4">
        <f>CLA_Accounts!$E136</f>
        <v>0</v>
      </c>
      <c r="E137" s="27">
        <f>CLA_Berekeningen!F140</f>
        <v>0</v>
      </c>
      <c r="F137" s="26" cm="1">
        <f t="array" ref="F137">_xlfn.IFS(Back_DATA!$H$10=TRUE,CLA_Gegevens!$C$28*CLA_Aflossing!E137+CLA_Aflossing!E137,Back_DATA!$H$9=TRUE,CLA_Gegevens!$C$27*CLA_Aflossing!E137+CLA_Aflossing!E137,Back_DATA!$H$8=TRUE,CLA_Gegevens!$C$26*CLA_Aflossing!E137+CLA_Aflossing!E137,Back_DATA!$H$7=TRUE,CLA_Gegevens!$C$25*CLA_Aflossing!E137+CLA_Aflossing!E137,Back_DATA!$H$6=TRUE,CLA_Gegevens!$C$24*CLA_Aflossing!E137+CLA_Aflossing!E137)</f>
        <v>0</v>
      </c>
    </row>
    <row r="138" spans="2:6" x14ac:dyDescent="0.55000000000000004">
      <c r="B138" s="4">
        <f>CLA_Accounts!$B137</f>
        <v>0</v>
      </c>
      <c r="C138" s="4">
        <f>CLA_Accounts!$C137</f>
        <v>0</v>
      </c>
      <c r="D138" s="4">
        <f>CLA_Accounts!$E137</f>
        <v>0</v>
      </c>
      <c r="E138" s="27">
        <f>CLA_Berekeningen!F141</f>
        <v>0</v>
      </c>
      <c r="F138" s="26" cm="1">
        <f t="array" ref="F138">_xlfn.IFS(Back_DATA!$H$10=TRUE,CLA_Gegevens!$C$28*CLA_Aflossing!E138+CLA_Aflossing!E138,Back_DATA!$H$9=TRUE,CLA_Gegevens!$C$27*CLA_Aflossing!E138+CLA_Aflossing!E138,Back_DATA!$H$8=TRUE,CLA_Gegevens!$C$26*CLA_Aflossing!E138+CLA_Aflossing!E138,Back_DATA!$H$7=TRUE,CLA_Gegevens!$C$25*CLA_Aflossing!E138+CLA_Aflossing!E138,Back_DATA!$H$6=TRUE,CLA_Gegevens!$C$24*CLA_Aflossing!E138+CLA_Aflossing!E138)</f>
        <v>0</v>
      </c>
    </row>
    <row r="139" spans="2:6" x14ac:dyDescent="0.55000000000000004">
      <c r="B139" s="4">
        <f>CLA_Accounts!$B138</f>
        <v>0</v>
      </c>
      <c r="C139" s="4">
        <f>CLA_Accounts!$C138</f>
        <v>0</v>
      </c>
      <c r="D139" s="4">
        <f>CLA_Accounts!$E138</f>
        <v>0</v>
      </c>
      <c r="E139" s="27">
        <f>CLA_Berekeningen!F142</f>
        <v>0</v>
      </c>
      <c r="F139" s="26" cm="1">
        <f t="array" ref="F139">_xlfn.IFS(Back_DATA!$H$10=TRUE,CLA_Gegevens!$C$28*CLA_Aflossing!E139+CLA_Aflossing!E139,Back_DATA!$H$9=TRUE,CLA_Gegevens!$C$27*CLA_Aflossing!E139+CLA_Aflossing!E139,Back_DATA!$H$8=TRUE,CLA_Gegevens!$C$26*CLA_Aflossing!E139+CLA_Aflossing!E139,Back_DATA!$H$7=TRUE,CLA_Gegevens!$C$25*CLA_Aflossing!E139+CLA_Aflossing!E139,Back_DATA!$H$6=TRUE,CLA_Gegevens!$C$24*CLA_Aflossing!E139+CLA_Aflossing!E139)</f>
        <v>0</v>
      </c>
    </row>
    <row r="140" spans="2:6" x14ac:dyDescent="0.55000000000000004">
      <c r="B140" s="4">
        <f>CLA_Accounts!$B139</f>
        <v>0</v>
      </c>
      <c r="C140" s="4">
        <f>CLA_Accounts!$C139</f>
        <v>0</v>
      </c>
      <c r="D140" s="4">
        <f>CLA_Accounts!$E139</f>
        <v>0</v>
      </c>
      <c r="E140" s="27">
        <f>CLA_Berekeningen!F143</f>
        <v>0</v>
      </c>
      <c r="F140" s="26" cm="1">
        <f t="array" ref="F140">_xlfn.IFS(Back_DATA!$H$10=TRUE,CLA_Gegevens!$C$28*CLA_Aflossing!E140+CLA_Aflossing!E140,Back_DATA!$H$9=TRUE,CLA_Gegevens!$C$27*CLA_Aflossing!E140+CLA_Aflossing!E140,Back_DATA!$H$8=TRUE,CLA_Gegevens!$C$26*CLA_Aflossing!E140+CLA_Aflossing!E140,Back_DATA!$H$7=TRUE,CLA_Gegevens!$C$25*CLA_Aflossing!E140+CLA_Aflossing!E140,Back_DATA!$H$6=TRUE,CLA_Gegevens!$C$24*CLA_Aflossing!E140+CLA_Aflossing!E140)</f>
        <v>0</v>
      </c>
    </row>
    <row r="141" spans="2:6" x14ac:dyDescent="0.55000000000000004">
      <c r="B141" s="4">
        <f>CLA_Accounts!$B140</f>
        <v>0</v>
      </c>
      <c r="C141" s="4">
        <f>CLA_Accounts!$C140</f>
        <v>0</v>
      </c>
      <c r="D141" s="4">
        <f>CLA_Accounts!$E140</f>
        <v>0</v>
      </c>
      <c r="E141" s="27">
        <f>CLA_Berekeningen!F144</f>
        <v>0</v>
      </c>
      <c r="F141" s="26" cm="1">
        <f t="array" ref="F141">_xlfn.IFS(Back_DATA!$H$10=TRUE,CLA_Gegevens!$C$28*CLA_Aflossing!E141+CLA_Aflossing!E141,Back_DATA!$H$9=TRUE,CLA_Gegevens!$C$27*CLA_Aflossing!E141+CLA_Aflossing!E141,Back_DATA!$H$8=TRUE,CLA_Gegevens!$C$26*CLA_Aflossing!E141+CLA_Aflossing!E141,Back_DATA!$H$7=TRUE,CLA_Gegevens!$C$25*CLA_Aflossing!E141+CLA_Aflossing!E141,Back_DATA!$H$6=TRUE,CLA_Gegevens!$C$24*CLA_Aflossing!E141+CLA_Aflossing!E141)</f>
        <v>0</v>
      </c>
    </row>
    <row r="142" spans="2:6" x14ac:dyDescent="0.55000000000000004">
      <c r="B142" s="4">
        <f>CLA_Accounts!$B141</f>
        <v>0</v>
      </c>
      <c r="C142" s="4">
        <f>CLA_Accounts!$C141</f>
        <v>0</v>
      </c>
      <c r="D142" s="4">
        <f>CLA_Accounts!$E141</f>
        <v>0</v>
      </c>
      <c r="E142" s="27">
        <f>CLA_Berekeningen!F145</f>
        <v>0</v>
      </c>
      <c r="F142" s="26" cm="1">
        <f t="array" ref="F142">_xlfn.IFS(Back_DATA!$H$10=TRUE,CLA_Gegevens!$C$28*CLA_Aflossing!E142+CLA_Aflossing!E142,Back_DATA!$H$9=TRUE,CLA_Gegevens!$C$27*CLA_Aflossing!E142+CLA_Aflossing!E142,Back_DATA!$H$8=TRUE,CLA_Gegevens!$C$26*CLA_Aflossing!E142+CLA_Aflossing!E142,Back_DATA!$H$7=TRUE,CLA_Gegevens!$C$25*CLA_Aflossing!E142+CLA_Aflossing!E142,Back_DATA!$H$6=TRUE,CLA_Gegevens!$C$24*CLA_Aflossing!E142+CLA_Aflossing!E142)</f>
        <v>0</v>
      </c>
    </row>
    <row r="143" spans="2:6" x14ac:dyDescent="0.55000000000000004">
      <c r="B143" s="4">
        <f>CLA_Accounts!$B142</f>
        <v>0</v>
      </c>
      <c r="C143" s="4">
        <f>CLA_Accounts!$C142</f>
        <v>0</v>
      </c>
      <c r="D143" s="4">
        <f>CLA_Accounts!$E142</f>
        <v>0</v>
      </c>
      <c r="E143" s="27">
        <f>CLA_Berekeningen!F146</f>
        <v>0</v>
      </c>
      <c r="F143" s="26" cm="1">
        <f t="array" ref="F143">_xlfn.IFS(Back_DATA!$H$10=TRUE,CLA_Gegevens!$C$28*CLA_Aflossing!E143+CLA_Aflossing!E143,Back_DATA!$H$9=TRUE,CLA_Gegevens!$C$27*CLA_Aflossing!E143+CLA_Aflossing!E143,Back_DATA!$H$8=TRUE,CLA_Gegevens!$C$26*CLA_Aflossing!E143+CLA_Aflossing!E143,Back_DATA!$H$7=TRUE,CLA_Gegevens!$C$25*CLA_Aflossing!E143+CLA_Aflossing!E143,Back_DATA!$H$6=TRUE,CLA_Gegevens!$C$24*CLA_Aflossing!E143+CLA_Aflossing!E143)</f>
        <v>0</v>
      </c>
    </row>
    <row r="144" spans="2:6" x14ac:dyDescent="0.55000000000000004">
      <c r="B144" s="4">
        <f>CLA_Accounts!$B143</f>
        <v>0</v>
      </c>
      <c r="C144" s="4">
        <f>CLA_Accounts!$C143</f>
        <v>0</v>
      </c>
      <c r="D144" s="4">
        <f>CLA_Accounts!$E143</f>
        <v>0</v>
      </c>
      <c r="E144" s="27">
        <f>CLA_Berekeningen!F147</f>
        <v>0</v>
      </c>
      <c r="F144" s="26" cm="1">
        <f t="array" ref="F144">_xlfn.IFS(Back_DATA!$H$10=TRUE,CLA_Gegevens!$C$28*CLA_Aflossing!E144+CLA_Aflossing!E144,Back_DATA!$H$9=TRUE,CLA_Gegevens!$C$27*CLA_Aflossing!E144+CLA_Aflossing!E144,Back_DATA!$H$8=TRUE,CLA_Gegevens!$C$26*CLA_Aflossing!E144+CLA_Aflossing!E144,Back_DATA!$H$7=TRUE,CLA_Gegevens!$C$25*CLA_Aflossing!E144+CLA_Aflossing!E144,Back_DATA!$H$6=TRUE,CLA_Gegevens!$C$24*CLA_Aflossing!E144+CLA_Aflossing!E144)</f>
        <v>0</v>
      </c>
    </row>
    <row r="145" spans="2:6" x14ac:dyDescent="0.55000000000000004">
      <c r="B145" s="4">
        <f>CLA_Accounts!$B144</f>
        <v>0</v>
      </c>
      <c r="C145" s="4">
        <f>CLA_Accounts!$C144</f>
        <v>0</v>
      </c>
      <c r="D145" s="4">
        <f>CLA_Accounts!$E144</f>
        <v>0</v>
      </c>
      <c r="E145" s="27">
        <f>CLA_Berekeningen!F148</f>
        <v>0</v>
      </c>
      <c r="F145" s="26" cm="1">
        <f t="array" ref="F145">_xlfn.IFS(Back_DATA!$H$10=TRUE,CLA_Gegevens!$C$28*CLA_Aflossing!E145+CLA_Aflossing!E145,Back_DATA!$H$9=TRUE,CLA_Gegevens!$C$27*CLA_Aflossing!E145+CLA_Aflossing!E145,Back_DATA!$H$8=TRUE,CLA_Gegevens!$C$26*CLA_Aflossing!E145+CLA_Aflossing!E145,Back_DATA!$H$7=TRUE,CLA_Gegevens!$C$25*CLA_Aflossing!E145+CLA_Aflossing!E145,Back_DATA!$H$6=TRUE,CLA_Gegevens!$C$24*CLA_Aflossing!E145+CLA_Aflossing!E145)</f>
        <v>0</v>
      </c>
    </row>
    <row r="146" spans="2:6" x14ac:dyDescent="0.55000000000000004">
      <c r="B146" s="4">
        <f>CLA_Accounts!$B145</f>
        <v>0</v>
      </c>
      <c r="C146" s="4">
        <f>CLA_Accounts!$C145</f>
        <v>0</v>
      </c>
      <c r="D146" s="4">
        <f>CLA_Accounts!$E145</f>
        <v>0</v>
      </c>
      <c r="E146" s="27">
        <f>CLA_Berekeningen!F149</f>
        <v>0</v>
      </c>
      <c r="F146" s="26" cm="1">
        <f t="array" ref="F146">_xlfn.IFS(Back_DATA!$H$10=TRUE,CLA_Gegevens!$C$28*CLA_Aflossing!E146+CLA_Aflossing!E146,Back_DATA!$H$9=TRUE,CLA_Gegevens!$C$27*CLA_Aflossing!E146+CLA_Aflossing!E146,Back_DATA!$H$8=TRUE,CLA_Gegevens!$C$26*CLA_Aflossing!E146+CLA_Aflossing!E146,Back_DATA!$H$7=TRUE,CLA_Gegevens!$C$25*CLA_Aflossing!E146+CLA_Aflossing!E146,Back_DATA!$H$6=TRUE,CLA_Gegevens!$C$24*CLA_Aflossing!E146+CLA_Aflossing!E146)</f>
        <v>0</v>
      </c>
    </row>
    <row r="147" spans="2:6" x14ac:dyDescent="0.55000000000000004">
      <c r="B147" s="4">
        <f>CLA_Accounts!$B146</f>
        <v>0</v>
      </c>
      <c r="C147" s="4">
        <f>CLA_Accounts!$C146</f>
        <v>0</v>
      </c>
      <c r="D147" s="4">
        <f>CLA_Accounts!$E146</f>
        <v>0</v>
      </c>
      <c r="E147" s="27">
        <f>CLA_Berekeningen!F150</f>
        <v>0</v>
      </c>
      <c r="F147" s="26" cm="1">
        <f t="array" ref="F147">_xlfn.IFS(Back_DATA!$H$10=TRUE,CLA_Gegevens!$C$28*CLA_Aflossing!E147+CLA_Aflossing!E147,Back_DATA!$H$9=TRUE,CLA_Gegevens!$C$27*CLA_Aflossing!E147+CLA_Aflossing!E147,Back_DATA!$H$8=TRUE,CLA_Gegevens!$C$26*CLA_Aflossing!E147+CLA_Aflossing!E147,Back_DATA!$H$7=TRUE,CLA_Gegevens!$C$25*CLA_Aflossing!E147+CLA_Aflossing!E147,Back_DATA!$H$6=TRUE,CLA_Gegevens!$C$24*CLA_Aflossing!E147+CLA_Aflossing!E147)</f>
        <v>0</v>
      </c>
    </row>
    <row r="148" spans="2:6" x14ac:dyDescent="0.55000000000000004">
      <c r="B148" s="4">
        <f>CLA_Accounts!$B147</f>
        <v>0</v>
      </c>
      <c r="C148" s="4">
        <f>CLA_Accounts!$C147</f>
        <v>0</v>
      </c>
      <c r="D148" s="4">
        <f>CLA_Accounts!$E147</f>
        <v>0</v>
      </c>
      <c r="E148" s="27">
        <f>CLA_Berekeningen!F151</f>
        <v>0</v>
      </c>
      <c r="F148" s="26" cm="1">
        <f t="array" ref="F148">_xlfn.IFS(Back_DATA!$H$10=TRUE,CLA_Gegevens!$C$28*CLA_Aflossing!E148+CLA_Aflossing!E148,Back_DATA!$H$9=TRUE,CLA_Gegevens!$C$27*CLA_Aflossing!E148+CLA_Aflossing!E148,Back_DATA!$H$8=TRUE,CLA_Gegevens!$C$26*CLA_Aflossing!E148+CLA_Aflossing!E148,Back_DATA!$H$7=TRUE,CLA_Gegevens!$C$25*CLA_Aflossing!E148+CLA_Aflossing!E148,Back_DATA!$H$6=TRUE,CLA_Gegevens!$C$24*CLA_Aflossing!E148+CLA_Aflossing!E148)</f>
        <v>0</v>
      </c>
    </row>
    <row r="149" spans="2:6" x14ac:dyDescent="0.55000000000000004">
      <c r="B149" s="4">
        <f>CLA_Accounts!$B148</f>
        <v>0</v>
      </c>
      <c r="C149" s="4">
        <f>CLA_Accounts!$C148</f>
        <v>0</v>
      </c>
      <c r="D149" s="4">
        <f>CLA_Accounts!$E148</f>
        <v>0</v>
      </c>
      <c r="E149" s="27">
        <f>CLA_Berekeningen!F152</f>
        <v>0</v>
      </c>
      <c r="F149" s="26" cm="1">
        <f t="array" ref="F149">_xlfn.IFS(Back_DATA!$H$10=TRUE,CLA_Gegevens!$C$28*CLA_Aflossing!E149+CLA_Aflossing!E149,Back_DATA!$H$9=TRUE,CLA_Gegevens!$C$27*CLA_Aflossing!E149+CLA_Aflossing!E149,Back_DATA!$H$8=TRUE,CLA_Gegevens!$C$26*CLA_Aflossing!E149+CLA_Aflossing!E149,Back_DATA!$H$7=TRUE,CLA_Gegevens!$C$25*CLA_Aflossing!E149+CLA_Aflossing!E149,Back_DATA!$H$6=TRUE,CLA_Gegevens!$C$24*CLA_Aflossing!E149+CLA_Aflossing!E149)</f>
        <v>0</v>
      </c>
    </row>
    <row r="150" spans="2:6" x14ac:dyDescent="0.55000000000000004">
      <c r="B150" s="4">
        <f>CLA_Accounts!$B149</f>
        <v>0</v>
      </c>
      <c r="C150" s="4">
        <f>CLA_Accounts!$C149</f>
        <v>0</v>
      </c>
      <c r="D150" s="4">
        <f>CLA_Accounts!$E149</f>
        <v>0</v>
      </c>
      <c r="E150" s="27">
        <f>CLA_Berekeningen!F153</f>
        <v>0</v>
      </c>
      <c r="F150" s="26" cm="1">
        <f t="array" ref="F150">_xlfn.IFS(Back_DATA!$H$10=TRUE,CLA_Gegevens!$C$28*CLA_Aflossing!E150+CLA_Aflossing!E150,Back_DATA!$H$9=TRUE,CLA_Gegevens!$C$27*CLA_Aflossing!E150+CLA_Aflossing!E150,Back_DATA!$H$8=TRUE,CLA_Gegevens!$C$26*CLA_Aflossing!E150+CLA_Aflossing!E150,Back_DATA!$H$7=TRUE,CLA_Gegevens!$C$25*CLA_Aflossing!E150+CLA_Aflossing!E150,Back_DATA!$H$6=TRUE,CLA_Gegevens!$C$24*CLA_Aflossing!E150+CLA_Aflossing!E150)</f>
        <v>0</v>
      </c>
    </row>
    <row r="151" spans="2:6" x14ac:dyDescent="0.55000000000000004">
      <c r="B151" s="4">
        <f>CLA_Accounts!$B150</f>
        <v>0</v>
      </c>
      <c r="C151" s="4">
        <f>CLA_Accounts!$C150</f>
        <v>0</v>
      </c>
      <c r="D151" s="4">
        <f>CLA_Accounts!$E150</f>
        <v>0</v>
      </c>
      <c r="E151" s="27">
        <f>CLA_Berekeningen!F154</f>
        <v>0</v>
      </c>
      <c r="F151" s="26" cm="1">
        <f t="array" ref="F151">_xlfn.IFS(Back_DATA!$H$10=TRUE,CLA_Gegevens!$C$28*CLA_Aflossing!E151+CLA_Aflossing!E151,Back_DATA!$H$9=TRUE,CLA_Gegevens!$C$27*CLA_Aflossing!E151+CLA_Aflossing!E151,Back_DATA!$H$8=TRUE,CLA_Gegevens!$C$26*CLA_Aflossing!E151+CLA_Aflossing!E151,Back_DATA!$H$7=TRUE,CLA_Gegevens!$C$25*CLA_Aflossing!E151+CLA_Aflossing!E151,Back_DATA!$H$6=TRUE,CLA_Gegevens!$C$24*CLA_Aflossing!E151+CLA_Aflossing!E151)</f>
        <v>0</v>
      </c>
    </row>
    <row r="152" spans="2:6" x14ac:dyDescent="0.55000000000000004">
      <c r="B152" s="4">
        <f>CLA_Accounts!$B151</f>
        <v>0</v>
      </c>
      <c r="C152" s="4">
        <f>CLA_Accounts!$C151</f>
        <v>0</v>
      </c>
      <c r="D152" s="4">
        <f>CLA_Accounts!$E151</f>
        <v>0</v>
      </c>
      <c r="E152" s="27">
        <f>CLA_Berekeningen!F155</f>
        <v>0</v>
      </c>
      <c r="F152" s="26" cm="1">
        <f t="array" ref="F152">_xlfn.IFS(Back_DATA!$H$10=TRUE,CLA_Gegevens!$C$28*CLA_Aflossing!E152+CLA_Aflossing!E152,Back_DATA!$H$9=TRUE,CLA_Gegevens!$C$27*CLA_Aflossing!E152+CLA_Aflossing!E152,Back_DATA!$H$8=TRUE,CLA_Gegevens!$C$26*CLA_Aflossing!E152+CLA_Aflossing!E152,Back_DATA!$H$7=TRUE,CLA_Gegevens!$C$25*CLA_Aflossing!E152+CLA_Aflossing!E152,Back_DATA!$H$6=TRUE,CLA_Gegevens!$C$24*CLA_Aflossing!E152+CLA_Aflossing!E152)</f>
        <v>0</v>
      </c>
    </row>
    <row r="153" spans="2:6" x14ac:dyDescent="0.55000000000000004">
      <c r="B153" s="4">
        <f>CLA_Accounts!$B152</f>
        <v>0</v>
      </c>
      <c r="C153" s="4">
        <f>CLA_Accounts!$C152</f>
        <v>0</v>
      </c>
      <c r="D153" s="4">
        <f>CLA_Accounts!$E152</f>
        <v>0</v>
      </c>
      <c r="E153" s="27">
        <f>CLA_Berekeningen!F156</f>
        <v>0</v>
      </c>
      <c r="F153" s="26" cm="1">
        <f t="array" ref="F153">_xlfn.IFS(Back_DATA!$H$10=TRUE,CLA_Gegevens!$C$28*CLA_Aflossing!E153+CLA_Aflossing!E153,Back_DATA!$H$9=TRUE,CLA_Gegevens!$C$27*CLA_Aflossing!E153+CLA_Aflossing!E153,Back_DATA!$H$8=TRUE,CLA_Gegevens!$C$26*CLA_Aflossing!E153+CLA_Aflossing!E153,Back_DATA!$H$7=TRUE,CLA_Gegevens!$C$25*CLA_Aflossing!E153+CLA_Aflossing!E153,Back_DATA!$H$6=TRUE,CLA_Gegevens!$C$24*CLA_Aflossing!E153+CLA_Aflossing!E153)</f>
        <v>0</v>
      </c>
    </row>
    <row r="154" spans="2:6" x14ac:dyDescent="0.55000000000000004">
      <c r="B154" s="4">
        <f>CLA_Accounts!$B153</f>
        <v>0</v>
      </c>
      <c r="C154" s="4">
        <f>CLA_Accounts!$C153</f>
        <v>0</v>
      </c>
      <c r="D154" s="4">
        <f>CLA_Accounts!$E153</f>
        <v>0</v>
      </c>
      <c r="E154" s="27">
        <f>CLA_Berekeningen!F157</f>
        <v>0</v>
      </c>
      <c r="F154" s="26" cm="1">
        <f t="array" ref="F154">_xlfn.IFS(Back_DATA!$H$10=TRUE,CLA_Gegevens!$C$28*CLA_Aflossing!E154+CLA_Aflossing!E154,Back_DATA!$H$9=TRUE,CLA_Gegevens!$C$27*CLA_Aflossing!E154+CLA_Aflossing!E154,Back_DATA!$H$8=TRUE,CLA_Gegevens!$C$26*CLA_Aflossing!E154+CLA_Aflossing!E154,Back_DATA!$H$7=TRUE,CLA_Gegevens!$C$25*CLA_Aflossing!E154+CLA_Aflossing!E154,Back_DATA!$H$6=TRUE,CLA_Gegevens!$C$24*CLA_Aflossing!E154+CLA_Aflossing!E154)</f>
        <v>0</v>
      </c>
    </row>
    <row r="155" spans="2:6" x14ac:dyDescent="0.55000000000000004">
      <c r="B155" s="4">
        <f>CLA_Accounts!$B154</f>
        <v>0</v>
      </c>
      <c r="C155" s="4">
        <f>CLA_Accounts!$C154</f>
        <v>0</v>
      </c>
      <c r="D155" s="4">
        <f>CLA_Accounts!$E154</f>
        <v>0</v>
      </c>
      <c r="E155" s="27">
        <f>CLA_Berekeningen!F158</f>
        <v>0</v>
      </c>
      <c r="F155" s="26" cm="1">
        <f t="array" ref="F155">_xlfn.IFS(Back_DATA!$H$10=TRUE,CLA_Gegevens!$C$28*CLA_Aflossing!E155+CLA_Aflossing!E155,Back_DATA!$H$9=TRUE,CLA_Gegevens!$C$27*CLA_Aflossing!E155+CLA_Aflossing!E155,Back_DATA!$H$8=TRUE,CLA_Gegevens!$C$26*CLA_Aflossing!E155+CLA_Aflossing!E155,Back_DATA!$H$7=TRUE,CLA_Gegevens!$C$25*CLA_Aflossing!E155+CLA_Aflossing!E155,Back_DATA!$H$6=TRUE,CLA_Gegevens!$C$24*CLA_Aflossing!E155+CLA_Aflossing!E155)</f>
        <v>0</v>
      </c>
    </row>
    <row r="156" spans="2:6" x14ac:dyDescent="0.55000000000000004">
      <c r="B156" s="4">
        <f>CLA_Accounts!$B155</f>
        <v>0</v>
      </c>
      <c r="C156" s="4">
        <f>CLA_Accounts!$C155</f>
        <v>0</v>
      </c>
      <c r="D156" s="4">
        <f>CLA_Accounts!$E155</f>
        <v>0</v>
      </c>
      <c r="E156" s="27">
        <f>CLA_Berekeningen!F159</f>
        <v>0</v>
      </c>
      <c r="F156" s="26" cm="1">
        <f t="array" ref="F156">_xlfn.IFS(Back_DATA!$H$10=TRUE,CLA_Gegevens!$C$28*CLA_Aflossing!E156+CLA_Aflossing!E156,Back_DATA!$H$9=TRUE,CLA_Gegevens!$C$27*CLA_Aflossing!E156+CLA_Aflossing!E156,Back_DATA!$H$8=TRUE,CLA_Gegevens!$C$26*CLA_Aflossing!E156+CLA_Aflossing!E156,Back_DATA!$H$7=TRUE,CLA_Gegevens!$C$25*CLA_Aflossing!E156+CLA_Aflossing!E156,Back_DATA!$H$6=TRUE,CLA_Gegevens!$C$24*CLA_Aflossing!E156+CLA_Aflossing!E156)</f>
        <v>0</v>
      </c>
    </row>
    <row r="157" spans="2:6" x14ac:dyDescent="0.55000000000000004">
      <c r="B157" s="4">
        <f>CLA_Accounts!$B156</f>
        <v>0</v>
      </c>
      <c r="C157" s="4">
        <f>CLA_Accounts!$C156</f>
        <v>0</v>
      </c>
      <c r="D157" s="4">
        <f>CLA_Accounts!$E156</f>
        <v>0</v>
      </c>
      <c r="E157" s="27">
        <f>CLA_Berekeningen!F160</f>
        <v>0</v>
      </c>
      <c r="F157" s="26" cm="1">
        <f t="array" ref="F157">_xlfn.IFS(Back_DATA!$H$10=TRUE,CLA_Gegevens!$C$28*CLA_Aflossing!E157+CLA_Aflossing!E157,Back_DATA!$H$9=TRUE,CLA_Gegevens!$C$27*CLA_Aflossing!E157+CLA_Aflossing!E157,Back_DATA!$H$8=TRUE,CLA_Gegevens!$C$26*CLA_Aflossing!E157+CLA_Aflossing!E157,Back_DATA!$H$7=TRUE,CLA_Gegevens!$C$25*CLA_Aflossing!E157+CLA_Aflossing!E157,Back_DATA!$H$6=TRUE,CLA_Gegevens!$C$24*CLA_Aflossing!E157+CLA_Aflossing!E157)</f>
        <v>0</v>
      </c>
    </row>
    <row r="158" spans="2:6" x14ac:dyDescent="0.55000000000000004">
      <c r="B158" s="4">
        <f>CLA_Accounts!$B157</f>
        <v>0</v>
      </c>
      <c r="C158" s="4">
        <f>CLA_Accounts!$C157</f>
        <v>0</v>
      </c>
      <c r="D158" s="4">
        <f>CLA_Accounts!$E157</f>
        <v>0</v>
      </c>
      <c r="E158" s="27">
        <f>CLA_Berekeningen!F161</f>
        <v>0</v>
      </c>
      <c r="F158" s="26" cm="1">
        <f t="array" ref="F158">_xlfn.IFS(Back_DATA!$H$10=TRUE,CLA_Gegevens!$C$28*CLA_Aflossing!E158+CLA_Aflossing!E158,Back_DATA!$H$9=TRUE,CLA_Gegevens!$C$27*CLA_Aflossing!E158+CLA_Aflossing!E158,Back_DATA!$H$8=TRUE,CLA_Gegevens!$C$26*CLA_Aflossing!E158+CLA_Aflossing!E158,Back_DATA!$H$7=TRUE,CLA_Gegevens!$C$25*CLA_Aflossing!E158+CLA_Aflossing!E158,Back_DATA!$H$6=TRUE,CLA_Gegevens!$C$24*CLA_Aflossing!E158+CLA_Aflossing!E158)</f>
        <v>0</v>
      </c>
    </row>
    <row r="159" spans="2:6" x14ac:dyDescent="0.55000000000000004">
      <c r="B159" s="4">
        <f>CLA_Accounts!$B158</f>
        <v>0</v>
      </c>
      <c r="C159" s="4">
        <f>CLA_Accounts!$C158</f>
        <v>0</v>
      </c>
      <c r="D159" s="4">
        <f>CLA_Accounts!$E158</f>
        <v>0</v>
      </c>
      <c r="E159" s="27">
        <f>CLA_Berekeningen!F162</f>
        <v>0</v>
      </c>
      <c r="F159" s="26" cm="1">
        <f t="array" ref="F159">_xlfn.IFS(Back_DATA!$H$10=TRUE,CLA_Gegevens!$C$28*CLA_Aflossing!E159+CLA_Aflossing!E159,Back_DATA!$H$9=TRUE,CLA_Gegevens!$C$27*CLA_Aflossing!E159+CLA_Aflossing!E159,Back_DATA!$H$8=TRUE,CLA_Gegevens!$C$26*CLA_Aflossing!E159+CLA_Aflossing!E159,Back_DATA!$H$7=TRUE,CLA_Gegevens!$C$25*CLA_Aflossing!E159+CLA_Aflossing!E159,Back_DATA!$H$6=TRUE,CLA_Gegevens!$C$24*CLA_Aflossing!E159+CLA_Aflossing!E159)</f>
        <v>0</v>
      </c>
    </row>
    <row r="160" spans="2:6" x14ac:dyDescent="0.55000000000000004">
      <c r="B160" s="4">
        <f>CLA_Accounts!$B159</f>
        <v>0</v>
      </c>
      <c r="C160" s="4">
        <f>CLA_Accounts!$C159</f>
        <v>0</v>
      </c>
      <c r="D160" s="4">
        <f>CLA_Accounts!$E159</f>
        <v>0</v>
      </c>
      <c r="E160" s="27">
        <f>CLA_Berekeningen!F163</f>
        <v>0</v>
      </c>
      <c r="F160" s="26" cm="1">
        <f t="array" ref="F160">_xlfn.IFS(Back_DATA!$H$10=TRUE,CLA_Gegevens!$C$28*CLA_Aflossing!E160+CLA_Aflossing!E160,Back_DATA!$H$9=TRUE,CLA_Gegevens!$C$27*CLA_Aflossing!E160+CLA_Aflossing!E160,Back_DATA!$H$8=TRUE,CLA_Gegevens!$C$26*CLA_Aflossing!E160+CLA_Aflossing!E160,Back_DATA!$H$7=TRUE,CLA_Gegevens!$C$25*CLA_Aflossing!E160+CLA_Aflossing!E160,Back_DATA!$H$6=TRUE,CLA_Gegevens!$C$24*CLA_Aflossing!E160+CLA_Aflossing!E160)</f>
        <v>0</v>
      </c>
    </row>
    <row r="161" spans="2:6" x14ac:dyDescent="0.55000000000000004">
      <c r="B161" s="4">
        <f>CLA_Accounts!$B160</f>
        <v>0</v>
      </c>
      <c r="C161" s="4">
        <f>CLA_Accounts!$C160</f>
        <v>0</v>
      </c>
      <c r="D161" s="4">
        <f>CLA_Accounts!$E160</f>
        <v>0</v>
      </c>
      <c r="E161" s="27">
        <f>CLA_Berekeningen!F164</f>
        <v>0</v>
      </c>
      <c r="F161" s="26" cm="1">
        <f t="array" ref="F161">_xlfn.IFS(Back_DATA!$H$10=TRUE,CLA_Gegevens!$C$28*CLA_Aflossing!E161+CLA_Aflossing!E161,Back_DATA!$H$9=TRUE,CLA_Gegevens!$C$27*CLA_Aflossing!E161+CLA_Aflossing!E161,Back_DATA!$H$8=TRUE,CLA_Gegevens!$C$26*CLA_Aflossing!E161+CLA_Aflossing!E161,Back_DATA!$H$7=TRUE,CLA_Gegevens!$C$25*CLA_Aflossing!E161+CLA_Aflossing!E161,Back_DATA!$H$6=TRUE,CLA_Gegevens!$C$24*CLA_Aflossing!E161+CLA_Aflossing!E161)</f>
        <v>0</v>
      </c>
    </row>
    <row r="162" spans="2:6" x14ac:dyDescent="0.55000000000000004">
      <c r="B162" s="4">
        <f>CLA_Accounts!$B161</f>
        <v>0</v>
      </c>
      <c r="C162" s="4">
        <f>CLA_Accounts!$C161</f>
        <v>0</v>
      </c>
      <c r="D162" s="4">
        <f>CLA_Accounts!$E161</f>
        <v>0</v>
      </c>
      <c r="E162" s="27">
        <f>CLA_Berekeningen!F165</f>
        <v>0</v>
      </c>
      <c r="F162" s="26" cm="1">
        <f t="array" ref="F162">_xlfn.IFS(Back_DATA!$H$10=TRUE,CLA_Gegevens!$C$28*CLA_Aflossing!E162+CLA_Aflossing!E162,Back_DATA!$H$9=TRUE,CLA_Gegevens!$C$27*CLA_Aflossing!E162+CLA_Aflossing!E162,Back_DATA!$H$8=TRUE,CLA_Gegevens!$C$26*CLA_Aflossing!E162+CLA_Aflossing!E162,Back_DATA!$H$7=TRUE,CLA_Gegevens!$C$25*CLA_Aflossing!E162+CLA_Aflossing!E162,Back_DATA!$H$6=TRUE,CLA_Gegevens!$C$24*CLA_Aflossing!E162+CLA_Aflossing!E162)</f>
        <v>0</v>
      </c>
    </row>
    <row r="163" spans="2:6" x14ac:dyDescent="0.55000000000000004">
      <c r="B163" s="4">
        <f>CLA_Accounts!$B162</f>
        <v>0</v>
      </c>
      <c r="C163" s="4">
        <f>CLA_Accounts!$C162</f>
        <v>0</v>
      </c>
      <c r="D163" s="4">
        <f>CLA_Accounts!$E162</f>
        <v>0</v>
      </c>
      <c r="E163" s="27">
        <f>CLA_Berekeningen!F166</f>
        <v>0</v>
      </c>
      <c r="F163" s="26" cm="1">
        <f t="array" ref="F163">_xlfn.IFS(Back_DATA!$H$10=TRUE,CLA_Gegevens!$C$28*CLA_Aflossing!E163+CLA_Aflossing!E163,Back_DATA!$H$9=TRUE,CLA_Gegevens!$C$27*CLA_Aflossing!E163+CLA_Aflossing!E163,Back_DATA!$H$8=TRUE,CLA_Gegevens!$C$26*CLA_Aflossing!E163+CLA_Aflossing!E163,Back_DATA!$H$7=TRUE,CLA_Gegevens!$C$25*CLA_Aflossing!E163+CLA_Aflossing!E163,Back_DATA!$H$6=TRUE,CLA_Gegevens!$C$24*CLA_Aflossing!E163+CLA_Aflossing!E163)</f>
        <v>0</v>
      </c>
    </row>
    <row r="164" spans="2:6" x14ac:dyDescent="0.55000000000000004">
      <c r="B164" s="4">
        <f>CLA_Accounts!$B163</f>
        <v>0</v>
      </c>
      <c r="C164" s="4">
        <f>CLA_Accounts!$C163</f>
        <v>0</v>
      </c>
      <c r="D164" s="4">
        <f>CLA_Accounts!$E163</f>
        <v>0</v>
      </c>
      <c r="E164" s="27">
        <f>CLA_Berekeningen!F167</f>
        <v>0</v>
      </c>
      <c r="F164" s="26" cm="1">
        <f t="array" ref="F164">_xlfn.IFS(Back_DATA!$H$10=TRUE,CLA_Gegevens!$C$28*CLA_Aflossing!E164+CLA_Aflossing!E164,Back_DATA!$H$9=TRUE,CLA_Gegevens!$C$27*CLA_Aflossing!E164+CLA_Aflossing!E164,Back_DATA!$H$8=TRUE,CLA_Gegevens!$C$26*CLA_Aflossing!E164+CLA_Aflossing!E164,Back_DATA!$H$7=TRUE,CLA_Gegevens!$C$25*CLA_Aflossing!E164+CLA_Aflossing!E164,Back_DATA!$H$6=TRUE,CLA_Gegevens!$C$24*CLA_Aflossing!E164+CLA_Aflossing!E164)</f>
        <v>0</v>
      </c>
    </row>
    <row r="165" spans="2:6" x14ac:dyDescent="0.55000000000000004">
      <c r="B165" s="4">
        <f>CLA_Accounts!$B164</f>
        <v>0</v>
      </c>
      <c r="C165" s="4">
        <f>CLA_Accounts!$C164</f>
        <v>0</v>
      </c>
      <c r="D165" s="4">
        <f>CLA_Accounts!$E164</f>
        <v>0</v>
      </c>
      <c r="E165" s="27">
        <f>CLA_Berekeningen!F168</f>
        <v>0</v>
      </c>
      <c r="F165" s="26" cm="1">
        <f t="array" ref="F165">_xlfn.IFS(Back_DATA!$H$10=TRUE,CLA_Gegevens!$C$28*CLA_Aflossing!E165+CLA_Aflossing!E165,Back_DATA!$H$9=TRUE,CLA_Gegevens!$C$27*CLA_Aflossing!E165+CLA_Aflossing!E165,Back_DATA!$H$8=TRUE,CLA_Gegevens!$C$26*CLA_Aflossing!E165+CLA_Aflossing!E165,Back_DATA!$H$7=TRUE,CLA_Gegevens!$C$25*CLA_Aflossing!E165+CLA_Aflossing!E165,Back_DATA!$H$6=TRUE,CLA_Gegevens!$C$24*CLA_Aflossing!E165+CLA_Aflossing!E165)</f>
        <v>0</v>
      </c>
    </row>
    <row r="166" spans="2:6" x14ac:dyDescent="0.55000000000000004">
      <c r="B166" s="4">
        <f>CLA_Accounts!$B165</f>
        <v>0</v>
      </c>
      <c r="C166" s="4">
        <f>CLA_Accounts!$C165</f>
        <v>0</v>
      </c>
      <c r="D166" s="4">
        <f>CLA_Accounts!$E165</f>
        <v>0</v>
      </c>
      <c r="E166" s="27">
        <f>CLA_Berekeningen!F169</f>
        <v>0</v>
      </c>
      <c r="F166" s="26" cm="1">
        <f t="array" ref="F166">_xlfn.IFS(Back_DATA!$H$10=TRUE,CLA_Gegevens!$C$28*CLA_Aflossing!E166+CLA_Aflossing!E166,Back_DATA!$H$9=TRUE,CLA_Gegevens!$C$27*CLA_Aflossing!E166+CLA_Aflossing!E166,Back_DATA!$H$8=TRUE,CLA_Gegevens!$C$26*CLA_Aflossing!E166+CLA_Aflossing!E166,Back_DATA!$H$7=TRUE,CLA_Gegevens!$C$25*CLA_Aflossing!E166+CLA_Aflossing!E166,Back_DATA!$H$6=TRUE,CLA_Gegevens!$C$24*CLA_Aflossing!E166+CLA_Aflossing!E166)</f>
        <v>0</v>
      </c>
    </row>
    <row r="167" spans="2:6" x14ac:dyDescent="0.55000000000000004">
      <c r="B167" s="4">
        <f>CLA_Accounts!$B166</f>
        <v>0</v>
      </c>
      <c r="C167" s="4">
        <f>CLA_Accounts!$C166</f>
        <v>0</v>
      </c>
      <c r="D167" s="4">
        <f>CLA_Accounts!$E166</f>
        <v>0</v>
      </c>
      <c r="E167" s="27">
        <f>CLA_Berekeningen!F170</f>
        <v>0</v>
      </c>
      <c r="F167" s="26" cm="1">
        <f t="array" ref="F167">_xlfn.IFS(Back_DATA!$H$10=TRUE,CLA_Gegevens!$C$28*CLA_Aflossing!E167+CLA_Aflossing!E167,Back_DATA!$H$9=TRUE,CLA_Gegevens!$C$27*CLA_Aflossing!E167+CLA_Aflossing!E167,Back_DATA!$H$8=TRUE,CLA_Gegevens!$C$26*CLA_Aflossing!E167+CLA_Aflossing!E167,Back_DATA!$H$7=TRUE,CLA_Gegevens!$C$25*CLA_Aflossing!E167+CLA_Aflossing!E167,Back_DATA!$H$6=TRUE,CLA_Gegevens!$C$24*CLA_Aflossing!E167+CLA_Aflossing!E167)</f>
        <v>0</v>
      </c>
    </row>
    <row r="168" spans="2:6" x14ac:dyDescent="0.55000000000000004">
      <c r="B168" s="4">
        <f>CLA_Accounts!$B167</f>
        <v>0</v>
      </c>
      <c r="C168" s="4">
        <f>CLA_Accounts!$C167</f>
        <v>0</v>
      </c>
      <c r="D168" s="4">
        <f>CLA_Accounts!$E167</f>
        <v>0</v>
      </c>
      <c r="E168" s="27">
        <f>CLA_Berekeningen!F171</f>
        <v>0</v>
      </c>
      <c r="F168" s="26" cm="1">
        <f t="array" ref="F168">_xlfn.IFS(Back_DATA!$H$10=TRUE,CLA_Gegevens!$C$28*CLA_Aflossing!E168+CLA_Aflossing!E168,Back_DATA!$H$9=TRUE,CLA_Gegevens!$C$27*CLA_Aflossing!E168+CLA_Aflossing!E168,Back_DATA!$H$8=TRUE,CLA_Gegevens!$C$26*CLA_Aflossing!E168+CLA_Aflossing!E168,Back_DATA!$H$7=TRUE,CLA_Gegevens!$C$25*CLA_Aflossing!E168+CLA_Aflossing!E168,Back_DATA!$H$6=TRUE,CLA_Gegevens!$C$24*CLA_Aflossing!E168+CLA_Aflossing!E168)</f>
        <v>0</v>
      </c>
    </row>
    <row r="169" spans="2:6" x14ac:dyDescent="0.55000000000000004">
      <c r="B169" s="4">
        <f>CLA_Accounts!$B168</f>
        <v>0</v>
      </c>
      <c r="C169" s="4">
        <f>CLA_Accounts!$C168</f>
        <v>0</v>
      </c>
      <c r="D169" s="4">
        <f>CLA_Accounts!$E168</f>
        <v>0</v>
      </c>
      <c r="E169" s="27">
        <f>CLA_Berekeningen!F172</f>
        <v>0</v>
      </c>
      <c r="F169" s="26" cm="1">
        <f t="array" ref="F169">_xlfn.IFS(Back_DATA!$H$10=TRUE,CLA_Gegevens!$C$28*CLA_Aflossing!E169+CLA_Aflossing!E169,Back_DATA!$H$9=TRUE,CLA_Gegevens!$C$27*CLA_Aflossing!E169+CLA_Aflossing!E169,Back_DATA!$H$8=TRUE,CLA_Gegevens!$C$26*CLA_Aflossing!E169+CLA_Aflossing!E169,Back_DATA!$H$7=TRUE,CLA_Gegevens!$C$25*CLA_Aflossing!E169+CLA_Aflossing!E169,Back_DATA!$H$6=TRUE,CLA_Gegevens!$C$24*CLA_Aflossing!E169+CLA_Aflossing!E169)</f>
        <v>0</v>
      </c>
    </row>
    <row r="170" spans="2:6" x14ac:dyDescent="0.55000000000000004">
      <c r="B170" s="4">
        <f>CLA_Accounts!$B169</f>
        <v>0</v>
      </c>
      <c r="C170" s="4">
        <f>CLA_Accounts!$C169</f>
        <v>0</v>
      </c>
      <c r="D170" s="4">
        <f>CLA_Accounts!$E169</f>
        <v>0</v>
      </c>
      <c r="E170" s="27">
        <f>CLA_Berekeningen!F173</f>
        <v>0</v>
      </c>
      <c r="F170" s="26" cm="1">
        <f t="array" ref="F170">_xlfn.IFS(Back_DATA!$H$10=TRUE,CLA_Gegevens!$C$28*CLA_Aflossing!E170+CLA_Aflossing!E170,Back_DATA!$H$9=TRUE,CLA_Gegevens!$C$27*CLA_Aflossing!E170+CLA_Aflossing!E170,Back_DATA!$H$8=TRUE,CLA_Gegevens!$C$26*CLA_Aflossing!E170+CLA_Aflossing!E170,Back_DATA!$H$7=TRUE,CLA_Gegevens!$C$25*CLA_Aflossing!E170+CLA_Aflossing!E170,Back_DATA!$H$6=TRUE,CLA_Gegevens!$C$24*CLA_Aflossing!E170+CLA_Aflossing!E170)</f>
        <v>0</v>
      </c>
    </row>
    <row r="171" spans="2:6" x14ac:dyDescent="0.55000000000000004">
      <c r="B171" s="4">
        <f>CLA_Accounts!$B170</f>
        <v>0</v>
      </c>
      <c r="C171" s="4">
        <f>CLA_Accounts!$C170</f>
        <v>0</v>
      </c>
      <c r="D171" s="4">
        <f>CLA_Accounts!$E170</f>
        <v>0</v>
      </c>
      <c r="E171" s="27">
        <f>CLA_Berekeningen!F174</f>
        <v>0</v>
      </c>
      <c r="F171" s="26" cm="1">
        <f t="array" ref="F171">_xlfn.IFS(Back_DATA!$H$10=TRUE,CLA_Gegevens!$C$28*CLA_Aflossing!E171+CLA_Aflossing!E171,Back_DATA!$H$9=TRUE,CLA_Gegevens!$C$27*CLA_Aflossing!E171+CLA_Aflossing!E171,Back_DATA!$H$8=TRUE,CLA_Gegevens!$C$26*CLA_Aflossing!E171+CLA_Aflossing!E171,Back_DATA!$H$7=TRUE,CLA_Gegevens!$C$25*CLA_Aflossing!E171+CLA_Aflossing!E171,Back_DATA!$H$6=TRUE,CLA_Gegevens!$C$24*CLA_Aflossing!E171+CLA_Aflossing!E171)</f>
        <v>0</v>
      </c>
    </row>
    <row r="172" spans="2:6" x14ac:dyDescent="0.55000000000000004">
      <c r="B172" s="4">
        <f>CLA_Accounts!$B171</f>
        <v>0</v>
      </c>
      <c r="C172" s="4">
        <f>CLA_Accounts!$C171</f>
        <v>0</v>
      </c>
      <c r="D172" s="4">
        <f>CLA_Accounts!$E171</f>
        <v>0</v>
      </c>
      <c r="E172" s="27">
        <f>CLA_Berekeningen!F175</f>
        <v>0</v>
      </c>
      <c r="F172" s="26" cm="1">
        <f t="array" ref="F172">_xlfn.IFS(Back_DATA!$H$10=TRUE,CLA_Gegevens!$C$28*CLA_Aflossing!E172+CLA_Aflossing!E172,Back_DATA!$H$9=TRUE,CLA_Gegevens!$C$27*CLA_Aflossing!E172+CLA_Aflossing!E172,Back_DATA!$H$8=TRUE,CLA_Gegevens!$C$26*CLA_Aflossing!E172+CLA_Aflossing!E172,Back_DATA!$H$7=TRUE,CLA_Gegevens!$C$25*CLA_Aflossing!E172+CLA_Aflossing!E172,Back_DATA!$H$6=TRUE,CLA_Gegevens!$C$24*CLA_Aflossing!E172+CLA_Aflossing!E172)</f>
        <v>0</v>
      </c>
    </row>
    <row r="173" spans="2:6" x14ac:dyDescent="0.55000000000000004">
      <c r="B173" s="4">
        <f>CLA_Accounts!$B172</f>
        <v>0</v>
      </c>
      <c r="C173" s="4">
        <f>CLA_Accounts!$C172</f>
        <v>0</v>
      </c>
      <c r="D173" s="4">
        <f>CLA_Accounts!$E172</f>
        <v>0</v>
      </c>
      <c r="E173" s="27">
        <f>CLA_Berekeningen!F176</f>
        <v>0</v>
      </c>
      <c r="F173" s="26" cm="1">
        <f t="array" ref="F173">_xlfn.IFS(Back_DATA!$H$10=TRUE,CLA_Gegevens!$C$28*CLA_Aflossing!E173+CLA_Aflossing!E173,Back_DATA!$H$9=TRUE,CLA_Gegevens!$C$27*CLA_Aflossing!E173+CLA_Aflossing!E173,Back_DATA!$H$8=TRUE,CLA_Gegevens!$C$26*CLA_Aflossing!E173+CLA_Aflossing!E173,Back_DATA!$H$7=TRUE,CLA_Gegevens!$C$25*CLA_Aflossing!E173+CLA_Aflossing!E173,Back_DATA!$H$6=TRUE,CLA_Gegevens!$C$24*CLA_Aflossing!E173+CLA_Aflossing!E173)</f>
        <v>0</v>
      </c>
    </row>
    <row r="174" spans="2:6" x14ac:dyDescent="0.55000000000000004">
      <c r="B174" s="4">
        <f>CLA_Accounts!$B173</f>
        <v>0</v>
      </c>
      <c r="C174" s="4">
        <f>CLA_Accounts!$C173</f>
        <v>0</v>
      </c>
      <c r="D174" s="4">
        <f>CLA_Accounts!$E173</f>
        <v>0</v>
      </c>
      <c r="E174" s="27">
        <f>CLA_Berekeningen!F177</f>
        <v>0</v>
      </c>
      <c r="F174" s="26" cm="1">
        <f t="array" ref="F174">_xlfn.IFS(Back_DATA!$H$10=TRUE,CLA_Gegevens!$C$28*CLA_Aflossing!E174+CLA_Aflossing!E174,Back_DATA!$H$9=TRUE,CLA_Gegevens!$C$27*CLA_Aflossing!E174+CLA_Aflossing!E174,Back_DATA!$H$8=TRUE,CLA_Gegevens!$C$26*CLA_Aflossing!E174+CLA_Aflossing!E174,Back_DATA!$H$7=TRUE,CLA_Gegevens!$C$25*CLA_Aflossing!E174+CLA_Aflossing!E174,Back_DATA!$H$6=TRUE,CLA_Gegevens!$C$24*CLA_Aflossing!E174+CLA_Aflossing!E174)</f>
        <v>0</v>
      </c>
    </row>
    <row r="175" spans="2:6" x14ac:dyDescent="0.55000000000000004">
      <c r="B175" s="4">
        <f>CLA_Accounts!$B174</f>
        <v>0</v>
      </c>
      <c r="C175" s="4">
        <f>CLA_Accounts!$C174</f>
        <v>0</v>
      </c>
      <c r="D175" s="4">
        <f>CLA_Accounts!$E174</f>
        <v>0</v>
      </c>
      <c r="E175" s="27">
        <f>CLA_Berekeningen!F178</f>
        <v>0</v>
      </c>
      <c r="F175" s="26" cm="1">
        <f t="array" ref="F175">_xlfn.IFS(Back_DATA!$H$10=TRUE,CLA_Gegevens!$C$28*CLA_Aflossing!E175+CLA_Aflossing!E175,Back_DATA!$H$9=TRUE,CLA_Gegevens!$C$27*CLA_Aflossing!E175+CLA_Aflossing!E175,Back_DATA!$H$8=TRUE,CLA_Gegevens!$C$26*CLA_Aflossing!E175+CLA_Aflossing!E175,Back_DATA!$H$7=TRUE,CLA_Gegevens!$C$25*CLA_Aflossing!E175+CLA_Aflossing!E175,Back_DATA!$H$6=TRUE,CLA_Gegevens!$C$24*CLA_Aflossing!E175+CLA_Aflossing!E175)</f>
        <v>0</v>
      </c>
    </row>
    <row r="176" spans="2:6" x14ac:dyDescent="0.55000000000000004">
      <c r="B176" s="4">
        <f>CLA_Accounts!$B175</f>
        <v>0</v>
      </c>
      <c r="C176" s="4">
        <f>CLA_Accounts!$C175</f>
        <v>0</v>
      </c>
      <c r="D176" s="4">
        <f>CLA_Accounts!$E175</f>
        <v>0</v>
      </c>
      <c r="E176" s="27">
        <f>CLA_Berekeningen!F179</f>
        <v>0</v>
      </c>
      <c r="F176" s="26" cm="1">
        <f t="array" ref="F176">_xlfn.IFS(Back_DATA!$H$10=TRUE,CLA_Gegevens!$C$28*CLA_Aflossing!E176+CLA_Aflossing!E176,Back_DATA!$H$9=TRUE,CLA_Gegevens!$C$27*CLA_Aflossing!E176+CLA_Aflossing!E176,Back_DATA!$H$8=TRUE,CLA_Gegevens!$C$26*CLA_Aflossing!E176+CLA_Aflossing!E176,Back_DATA!$H$7=TRUE,CLA_Gegevens!$C$25*CLA_Aflossing!E176+CLA_Aflossing!E176,Back_DATA!$H$6=TRUE,CLA_Gegevens!$C$24*CLA_Aflossing!E176+CLA_Aflossing!E176)</f>
        <v>0</v>
      </c>
    </row>
    <row r="177" spans="2:6" x14ac:dyDescent="0.55000000000000004">
      <c r="B177" s="4">
        <f>CLA_Accounts!$B176</f>
        <v>0</v>
      </c>
      <c r="C177" s="4">
        <f>CLA_Accounts!$C176</f>
        <v>0</v>
      </c>
      <c r="D177" s="4">
        <f>CLA_Accounts!$E176</f>
        <v>0</v>
      </c>
      <c r="E177" s="27">
        <f>CLA_Berekeningen!F180</f>
        <v>0</v>
      </c>
      <c r="F177" s="26" cm="1">
        <f t="array" ref="F177">_xlfn.IFS(Back_DATA!$H$10=TRUE,CLA_Gegevens!$C$28*CLA_Aflossing!E177+CLA_Aflossing!E177,Back_DATA!$H$9=TRUE,CLA_Gegevens!$C$27*CLA_Aflossing!E177+CLA_Aflossing!E177,Back_DATA!$H$8=TRUE,CLA_Gegevens!$C$26*CLA_Aflossing!E177+CLA_Aflossing!E177,Back_DATA!$H$7=TRUE,CLA_Gegevens!$C$25*CLA_Aflossing!E177+CLA_Aflossing!E177,Back_DATA!$H$6=TRUE,CLA_Gegevens!$C$24*CLA_Aflossing!E177+CLA_Aflossing!E177)</f>
        <v>0</v>
      </c>
    </row>
    <row r="178" spans="2:6" x14ac:dyDescent="0.55000000000000004">
      <c r="B178" s="4">
        <f>CLA_Accounts!$B177</f>
        <v>0</v>
      </c>
      <c r="C178" s="4">
        <f>CLA_Accounts!$C177</f>
        <v>0</v>
      </c>
      <c r="D178" s="4">
        <f>CLA_Accounts!$E177</f>
        <v>0</v>
      </c>
      <c r="E178" s="27">
        <f>CLA_Berekeningen!F181</f>
        <v>0</v>
      </c>
      <c r="F178" s="26" cm="1">
        <f t="array" ref="F178">_xlfn.IFS(Back_DATA!$H$10=TRUE,CLA_Gegevens!$C$28*CLA_Aflossing!E178+CLA_Aflossing!E178,Back_DATA!$H$9=TRUE,CLA_Gegevens!$C$27*CLA_Aflossing!E178+CLA_Aflossing!E178,Back_DATA!$H$8=TRUE,CLA_Gegevens!$C$26*CLA_Aflossing!E178+CLA_Aflossing!E178,Back_DATA!$H$7=TRUE,CLA_Gegevens!$C$25*CLA_Aflossing!E178+CLA_Aflossing!E178,Back_DATA!$H$6=TRUE,CLA_Gegevens!$C$24*CLA_Aflossing!E178+CLA_Aflossing!E178)</f>
        <v>0</v>
      </c>
    </row>
    <row r="179" spans="2:6" x14ac:dyDescent="0.55000000000000004">
      <c r="B179" s="4">
        <f>CLA_Accounts!$B178</f>
        <v>0</v>
      </c>
      <c r="C179" s="4">
        <f>CLA_Accounts!$C178</f>
        <v>0</v>
      </c>
      <c r="D179" s="4">
        <f>CLA_Accounts!$E178</f>
        <v>0</v>
      </c>
      <c r="E179" s="27">
        <f>CLA_Berekeningen!F182</f>
        <v>0</v>
      </c>
      <c r="F179" s="26" cm="1">
        <f t="array" ref="F179">_xlfn.IFS(Back_DATA!$H$10=TRUE,CLA_Gegevens!$C$28*CLA_Aflossing!E179+CLA_Aflossing!E179,Back_DATA!$H$9=TRUE,CLA_Gegevens!$C$27*CLA_Aflossing!E179+CLA_Aflossing!E179,Back_DATA!$H$8=TRUE,CLA_Gegevens!$C$26*CLA_Aflossing!E179+CLA_Aflossing!E179,Back_DATA!$H$7=TRUE,CLA_Gegevens!$C$25*CLA_Aflossing!E179+CLA_Aflossing!E179,Back_DATA!$H$6=TRUE,CLA_Gegevens!$C$24*CLA_Aflossing!E179+CLA_Aflossing!E179)</f>
        <v>0</v>
      </c>
    </row>
    <row r="180" spans="2:6" x14ac:dyDescent="0.55000000000000004">
      <c r="B180" s="4">
        <f>CLA_Accounts!$B179</f>
        <v>0</v>
      </c>
      <c r="C180" s="4">
        <f>CLA_Accounts!$C179</f>
        <v>0</v>
      </c>
      <c r="D180" s="4">
        <f>CLA_Accounts!$E179</f>
        <v>0</v>
      </c>
      <c r="E180" s="27">
        <f>CLA_Berekeningen!F183</f>
        <v>0</v>
      </c>
      <c r="F180" s="26" cm="1">
        <f t="array" ref="F180">_xlfn.IFS(Back_DATA!$H$10=TRUE,CLA_Gegevens!$C$28*CLA_Aflossing!E180+CLA_Aflossing!E180,Back_DATA!$H$9=TRUE,CLA_Gegevens!$C$27*CLA_Aflossing!E180+CLA_Aflossing!E180,Back_DATA!$H$8=TRUE,CLA_Gegevens!$C$26*CLA_Aflossing!E180+CLA_Aflossing!E180,Back_DATA!$H$7=TRUE,CLA_Gegevens!$C$25*CLA_Aflossing!E180+CLA_Aflossing!E180,Back_DATA!$H$6=TRUE,CLA_Gegevens!$C$24*CLA_Aflossing!E180+CLA_Aflossing!E180)</f>
        <v>0</v>
      </c>
    </row>
    <row r="181" spans="2:6" x14ac:dyDescent="0.55000000000000004">
      <c r="B181" s="4">
        <f>CLA_Accounts!$B180</f>
        <v>0</v>
      </c>
      <c r="C181" s="4">
        <f>CLA_Accounts!$C180</f>
        <v>0</v>
      </c>
      <c r="D181" s="4">
        <f>CLA_Accounts!$E180</f>
        <v>0</v>
      </c>
      <c r="E181" s="27">
        <f>CLA_Berekeningen!F184</f>
        <v>0</v>
      </c>
      <c r="F181" s="26" cm="1">
        <f t="array" ref="F181">_xlfn.IFS(Back_DATA!$H$10=TRUE,CLA_Gegevens!$C$28*CLA_Aflossing!E181+CLA_Aflossing!E181,Back_DATA!$H$9=TRUE,CLA_Gegevens!$C$27*CLA_Aflossing!E181+CLA_Aflossing!E181,Back_DATA!$H$8=TRUE,CLA_Gegevens!$C$26*CLA_Aflossing!E181+CLA_Aflossing!E181,Back_DATA!$H$7=TRUE,CLA_Gegevens!$C$25*CLA_Aflossing!E181+CLA_Aflossing!E181,Back_DATA!$H$6=TRUE,CLA_Gegevens!$C$24*CLA_Aflossing!E181+CLA_Aflossing!E181)</f>
        <v>0</v>
      </c>
    </row>
    <row r="182" spans="2:6" x14ac:dyDescent="0.55000000000000004">
      <c r="B182" s="4">
        <f>CLA_Accounts!$B181</f>
        <v>0</v>
      </c>
      <c r="C182" s="4">
        <f>CLA_Accounts!$C181</f>
        <v>0</v>
      </c>
      <c r="D182" s="4">
        <f>CLA_Accounts!$E181</f>
        <v>0</v>
      </c>
      <c r="E182" s="27">
        <f>CLA_Berekeningen!F185</f>
        <v>0</v>
      </c>
      <c r="F182" s="26" cm="1">
        <f t="array" ref="F182">_xlfn.IFS(Back_DATA!$H$10=TRUE,CLA_Gegevens!$C$28*CLA_Aflossing!E182+CLA_Aflossing!E182,Back_DATA!$H$9=TRUE,CLA_Gegevens!$C$27*CLA_Aflossing!E182+CLA_Aflossing!E182,Back_DATA!$H$8=TRUE,CLA_Gegevens!$C$26*CLA_Aflossing!E182+CLA_Aflossing!E182,Back_DATA!$H$7=TRUE,CLA_Gegevens!$C$25*CLA_Aflossing!E182+CLA_Aflossing!E182,Back_DATA!$H$6=TRUE,CLA_Gegevens!$C$24*CLA_Aflossing!E182+CLA_Aflossing!E182)</f>
        <v>0</v>
      </c>
    </row>
    <row r="183" spans="2:6" x14ac:dyDescent="0.55000000000000004">
      <c r="B183" s="4">
        <f>CLA_Accounts!$B182</f>
        <v>0</v>
      </c>
      <c r="C183" s="4">
        <f>CLA_Accounts!$C182</f>
        <v>0</v>
      </c>
      <c r="D183" s="4">
        <f>CLA_Accounts!$E182</f>
        <v>0</v>
      </c>
      <c r="E183" s="27">
        <f>CLA_Berekeningen!F186</f>
        <v>0</v>
      </c>
      <c r="F183" s="26" cm="1">
        <f t="array" ref="F183">_xlfn.IFS(Back_DATA!$H$10=TRUE,CLA_Gegevens!$C$28*CLA_Aflossing!E183+CLA_Aflossing!E183,Back_DATA!$H$9=TRUE,CLA_Gegevens!$C$27*CLA_Aflossing!E183+CLA_Aflossing!E183,Back_DATA!$H$8=TRUE,CLA_Gegevens!$C$26*CLA_Aflossing!E183+CLA_Aflossing!E183,Back_DATA!$H$7=TRUE,CLA_Gegevens!$C$25*CLA_Aflossing!E183+CLA_Aflossing!E183,Back_DATA!$H$6=TRUE,CLA_Gegevens!$C$24*CLA_Aflossing!E183+CLA_Aflossing!E183)</f>
        <v>0</v>
      </c>
    </row>
    <row r="184" spans="2:6" x14ac:dyDescent="0.55000000000000004">
      <c r="B184" s="4">
        <f>CLA_Accounts!$B183</f>
        <v>0</v>
      </c>
      <c r="C184" s="4">
        <f>CLA_Accounts!$C183</f>
        <v>0</v>
      </c>
      <c r="D184" s="4">
        <f>CLA_Accounts!$E183</f>
        <v>0</v>
      </c>
      <c r="E184" s="27">
        <f>CLA_Berekeningen!F187</f>
        <v>0</v>
      </c>
      <c r="F184" s="26" cm="1">
        <f t="array" ref="F184">_xlfn.IFS(Back_DATA!$H$10=TRUE,CLA_Gegevens!$C$28*CLA_Aflossing!E184+CLA_Aflossing!E184,Back_DATA!$H$9=TRUE,CLA_Gegevens!$C$27*CLA_Aflossing!E184+CLA_Aflossing!E184,Back_DATA!$H$8=TRUE,CLA_Gegevens!$C$26*CLA_Aflossing!E184+CLA_Aflossing!E184,Back_DATA!$H$7=TRUE,CLA_Gegevens!$C$25*CLA_Aflossing!E184+CLA_Aflossing!E184,Back_DATA!$H$6=TRUE,CLA_Gegevens!$C$24*CLA_Aflossing!E184+CLA_Aflossing!E184)</f>
        <v>0</v>
      </c>
    </row>
    <row r="185" spans="2:6" x14ac:dyDescent="0.55000000000000004">
      <c r="B185" s="4">
        <f>CLA_Accounts!$B184</f>
        <v>0</v>
      </c>
      <c r="C185" s="4">
        <f>CLA_Accounts!$C184</f>
        <v>0</v>
      </c>
      <c r="D185" s="4">
        <f>CLA_Accounts!$E184</f>
        <v>0</v>
      </c>
      <c r="E185" s="27">
        <f>CLA_Berekeningen!F188</f>
        <v>0</v>
      </c>
      <c r="F185" s="26" cm="1">
        <f t="array" ref="F185">_xlfn.IFS(Back_DATA!$H$10=TRUE,CLA_Gegevens!$C$28*CLA_Aflossing!E185+CLA_Aflossing!E185,Back_DATA!$H$9=TRUE,CLA_Gegevens!$C$27*CLA_Aflossing!E185+CLA_Aflossing!E185,Back_DATA!$H$8=TRUE,CLA_Gegevens!$C$26*CLA_Aflossing!E185+CLA_Aflossing!E185,Back_DATA!$H$7=TRUE,CLA_Gegevens!$C$25*CLA_Aflossing!E185+CLA_Aflossing!E185,Back_DATA!$H$6=TRUE,CLA_Gegevens!$C$24*CLA_Aflossing!E185+CLA_Aflossing!E185)</f>
        <v>0</v>
      </c>
    </row>
    <row r="186" spans="2:6" x14ac:dyDescent="0.55000000000000004">
      <c r="B186" s="4">
        <f>CLA_Accounts!$B185</f>
        <v>0</v>
      </c>
      <c r="C186" s="4">
        <f>CLA_Accounts!$C185</f>
        <v>0</v>
      </c>
      <c r="D186" s="4">
        <f>CLA_Accounts!$E185</f>
        <v>0</v>
      </c>
      <c r="E186" s="27">
        <f>CLA_Berekeningen!F189</f>
        <v>0</v>
      </c>
      <c r="F186" s="26" cm="1">
        <f t="array" ref="F186">_xlfn.IFS(Back_DATA!$H$10=TRUE,CLA_Gegevens!$C$28*CLA_Aflossing!E186+CLA_Aflossing!E186,Back_DATA!$H$9=TRUE,CLA_Gegevens!$C$27*CLA_Aflossing!E186+CLA_Aflossing!E186,Back_DATA!$H$8=TRUE,CLA_Gegevens!$C$26*CLA_Aflossing!E186+CLA_Aflossing!E186,Back_DATA!$H$7=TRUE,CLA_Gegevens!$C$25*CLA_Aflossing!E186+CLA_Aflossing!E186,Back_DATA!$H$6=TRUE,CLA_Gegevens!$C$24*CLA_Aflossing!E186+CLA_Aflossing!E186)</f>
        <v>0</v>
      </c>
    </row>
    <row r="187" spans="2:6" x14ac:dyDescent="0.55000000000000004">
      <c r="B187" s="4">
        <f>CLA_Accounts!$B186</f>
        <v>0</v>
      </c>
      <c r="C187" s="4">
        <f>CLA_Accounts!$C186</f>
        <v>0</v>
      </c>
      <c r="D187" s="4">
        <f>CLA_Accounts!$E186</f>
        <v>0</v>
      </c>
      <c r="E187" s="27">
        <f>CLA_Berekeningen!F190</f>
        <v>0</v>
      </c>
      <c r="F187" s="26" cm="1">
        <f t="array" ref="F187">_xlfn.IFS(Back_DATA!$H$10=TRUE,CLA_Gegevens!$C$28*CLA_Aflossing!E187+CLA_Aflossing!E187,Back_DATA!$H$9=TRUE,CLA_Gegevens!$C$27*CLA_Aflossing!E187+CLA_Aflossing!E187,Back_DATA!$H$8=TRUE,CLA_Gegevens!$C$26*CLA_Aflossing!E187+CLA_Aflossing!E187,Back_DATA!$H$7=TRUE,CLA_Gegevens!$C$25*CLA_Aflossing!E187+CLA_Aflossing!E187,Back_DATA!$H$6=TRUE,CLA_Gegevens!$C$24*CLA_Aflossing!E187+CLA_Aflossing!E187)</f>
        <v>0</v>
      </c>
    </row>
    <row r="188" spans="2:6" x14ac:dyDescent="0.55000000000000004">
      <c r="B188" s="4">
        <f>CLA_Accounts!$B187</f>
        <v>0</v>
      </c>
      <c r="C188" s="4">
        <f>CLA_Accounts!$C187</f>
        <v>0</v>
      </c>
      <c r="D188" s="4">
        <f>CLA_Accounts!$E187</f>
        <v>0</v>
      </c>
      <c r="E188" s="27">
        <f>CLA_Berekeningen!F191</f>
        <v>0</v>
      </c>
      <c r="F188" s="26" cm="1">
        <f t="array" ref="F188">_xlfn.IFS(Back_DATA!$H$10=TRUE,CLA_Gegevens!$C$28*CLA_Aflossing!E188+CLA_Aflossing!E188,Back_DATA!$H$9=TRUE,CLA_Gegevens!$C$27*CLA_Aflossing!E188+CLA_Aflossing!E188,Back_DATA!$H$8=TRUE,CLA_Gegevens!$C$26*CLA_Aflossing!E188+CLA_Aflossing!E188,Back_DATA!$H$7=TRUE,CLA_Gegevens!$C$25*CLA_Aflossing!E188+CLA_Aflossing!E188,Back_DATA!$H$6=TRUE,CLA_Gegevens!$C$24*CLA_Aflossing!E188+CLA_Aflossing!E188)</f>
        <v>0</v>
      </c>
    </row>
    <row r="189" spans="2:6" x14ac:dyDescent="0.55000000000000004">
      <c r="B189" s="4">
        <f>CLA_Accounts!$B188</f>
        <v>0</v>
      </c>
      <c r="C189" s="4">
        <f>CLA_Accounts!$C188</f>
        <v>0</v>
      </c>
      <c r="D189" s="4">
        <f>CLA_Accounts!$E188</f>
        <v>0</v>
      </c>
      <c r="E189" s="27">
        <f>CLA_Berekeningen!F192</f>
        <v>0</v>
      </c>
      <c r="F189" s="26" cm="1">
        <f t="array" ref="F189">_xlfn.IFS(Back_DATA!$H$10=TRUE,CLA_Gegevens!$C$28*CLA_Aflossing!E189+CLA_Aflossing!E189,Back_DATA!$H$9=TRUE,CLA_Gegevens!$C$27*CLA_Aflossing!E189+CLA_Aflossing!E189,Back_DATA!$H$8=TRUE,CLA_Gegevens!$C$26*CLA_Aflossing!E189+CLA_Aflossing!E189,Back_DATA!$H$7=TRUE,CLA_Gegevens!$C$25*CLA_Aflossing!E189+CLA_Aflossing!E189,Back_DATA!$H$6=TRUE,CLA_Gegevens!$C$24*CLA_Aflossing!E189+CLA_Aflossing!E189)</f>
        <v>0</v>
      </c>
    </row>
    <row r="190" spans="2:6" x14ac:dyDescent="0.55000000000000004">
      <c r="B190" s="4">
        <f>CLA_Accounts!$B189</f>
        <v>0</v>
      </c>
      <c r="C190" s="4">
        <f>CLA_Accounts!$C189</f>
        <v>0</v>
      </c>
      <c r="D190" s="4">
        <f>CLA_Accounts!$E189</f>
        <v>0</v>
      </c>
      <c r="E190" s="27">
        <f>CLA_Berekeningen!F193</f>
        <v>0</v>
      </c>
      <c r="F190" s="26" cm="1">
        <f t="array" ref="F190">_xlfn.IFS(Back_DATA!$H$10=TRUE,CLA_Gegevens!$C$28*CLA_Aflossing!E190+CLA_Aflossing!E190,Back_DATA!$H$9=TRUE,CLA_Gegevens!$C$27*CLA_Aflossing!E190+CLA_Aflossing!E190,Back_DATA!$H$8=TRUE,CLA_Gegevens!$C$26*CLA_Aflossing!E190+CLA_Aflossing!E190,Back_DATA!$H$7=TRUE,CLA_Gegevens!$C$25*CLA_Aflossing!E190+CLA_Aflossing!E190,Back_DATA!$H$6=TRUE,CLA_Gegevens!$C$24*CLA_Aflossing!E190+CLA_Aflossing!E190)</f>
        <v>0</v>
      </c>
    </row>
    <row r="191" spans="2:6" x14ac:dyDescent="0.55000000000000004">
      <c r="B191" s="4">
        <f>CLA_Accounts!$B190</f>
        <v>0</v>
      </c>
      <c r="C191" s="4">
        <f>CLA_Accounts!$C190</f>
        <v>0</v>
      </c>
      <c r="D191" s="4">
        <f>CLA_Accounts!$E190</f>
        <v>0</v>
      </c>
      <c r="E191" s="27">
        <f>CLA_Berekeningen!F194</f>
        <v>0</v>
      </c>
      <c r="F191" s="26" cm="1">
        <f t="array" ref="F191">_xlfn.IFS(Back_DATA!$H$10=TRUE,CLA_Gegevens!$C$28*CLA_Aflossing!E191+CLA_Aflossing!E191,Back_DATA!$H$9=TRUE,CLA_Gegevens!$C$27*CLA_Aflossing!E191+CLA_Aflossing!E191,Back_DATA!$H$8=TRUE,CLA_Gegevens!$C$26*CLA_Aflossing!E191+CLA_Aflossing!E191,Back_DATA!$H$7=TRUE,CLA_Gegevens!$C$25*CLA_Aflossing!E191+CLA_Aflossing!E191,Back_DATA!$H$6=TRUE,CLA_Gegevens!$C$24*CLA_Aflossing!E191+CLA_Aflossing!E191)</f>
        <v>0</v>
      </c>
    </row>
    <row r="192" spans="2:6" x14ac:dyDescent="0.55000000000000004">
      <c r="B192" s="4">
        <f>CLA_Accounts!$B191</f>
        <v>0</v>
      </c>
      <c r="C192" s="4">
        <f>CLA_Accounts!$C191</f>
        <v>0</v>
      </c>
      <c r="D192" s="4">
        <f>CLA_Accounts!$E191</f>
        <v>0</v>
      </c>
      <c r="E192" s="27">
        <f>CLA_Berekeningen!F195</f>
        <v>0</v>
      </c>
      <c r="F192" s="26" cm="1">
        <f t="array" ref="F192">_xlfn.IFS(Back_DATA!$H$10=TRUE,CLA_Gegevens!$C$28*CLA_Aflossing!E192+CLA_Aflossing!E192,Back_DATA!$H$9=TRUE,CLA_Gegevens!$C$27*CLA_Aflossing!E192+CLA_Aflossing!E192,Back_DATA!$H$8=TRUE,CLA_Gegevens!$C$26*CLA_Aflossing!E192+CLA_Aflossing!E192,Back_DATA!$H$7=TRUE,CLA_Gegevens!$C$25*CLA_Aflossing!E192+CLA_Aflossing!E192,Back_DATA!$H$6=TRUE,CLA_Gegevens!$C$24*CLA_Aflossing!E192+CLA_Aflossing!E192)</f>
        <v>0</v>
      </c>
    </row>
    <row r="193" spans="2:6" x14ac:dyDescent="0.55000000000000004">
      <c r="B193" s="4">
        <f>CLA_Accounts!$B192</f>
        <v>0</v>
      </c>
      <c r="C193" s="4">
        <f>CLA_Accounts!$C192</f>
        <v>0</v>
      </c>
      <c r="D193" s="4">
        <f>CLA_Accounts!$E192</f>
        <v>0</v>
      </c>
      <c r="E193" s="27">
        <f>CLA_Berekeningen!F196</f>
        <v>0</v>
      </c>
      <c r="F193" s="26" cm="1">
        <f t="array" ref="F193">_xlfn.IFS(Back_DATA!$H$10=TRUE,CLA_Gegevens!$C$28*CLA_Aflossing!E193+CLA_Aflossing!E193,Back_DATA!$H$9=TRUE,CLA_Gegevens!$C$27*CLA_Aflossing!E193+CLA_Aflossing!E193,Back_DATA!$H$8=TRUE,CLA_Gegevens!$C$26*CLA_Aflossing!E193+CLA_Aflossing!E193,Back_DATA!$H$7=TRUE,CLA_Gegevens!$C$25*CLA_Aflossing!E193+CLA_Aflossing!E193,Back_DATA!$H$6=TRUE,CLA_Gegevens!$C$24*CLA_Aflossing!E193+CLA_Aflossing!E193)</f>
        <v>0</v>
      </c>
    </row>
    <row r="194" spans="2:6" x14ac:dyDescent="0.55000000000000004">
      <c r="B194" s="4">
        <f>CLA_Accounts!$B193</f>
        <v>0</v>
      </c>
      <c r="C194" s="4">
        <f>CLA_Accounts!$C193</f>
        <v>0</v>
      </c>
      <c r="D194" s="4">
        <f>CLA_Accounts!$E193</f>
        <v>0</v>
      </c>
      <c r="E194" s="27">
        <f>CLA_Berekeningen!F197</f>
        <v>0</v>
      </c>
      <c r="F194" s="26" cm="1">
        <f t="array" ref="F194">_xlfn.IFS(Back_DATA!$H$10=TRUE,CLA_Gegevens!$C$28*CLA_Aflossing!E194+CLA_Aflossing!E194,Back_DATA!$H$9=TRUE,CLA_Gegevens!$C$27*CLA_Aflossing!E194+CLA_Aflossing!E194,Back_DATA!$H$8=TRUE,CLA_Gegevens!$C$26*CLA_Aflossing!E194+CLA_Aflossing!E194,Back_DATA!$H$7=TRUE,CLA_Gegevens!$C$25*CLA_Aflossing!E194+CLA_Aflossing!E194,Back_DATA!$H$6=TRUE,CLA_Gegevens!$C$24*CLA_Aflossing!E194+CLA_Aflossing!E194)</f>
        <v>0</v>
      </c>
    </row>
    <row r="195" spans="2:6" x14ac:dyDescent="0.55000000000000004">
      <c r="B195" s="4">
        <f>CLA_Accounts!$B194</f>
        <v>0</v>
      </c>
      <c r="C195" s="4">
        <f>CLA_Accounts!$C194</f>
        <v>0</v>
      </c>
      <c r="D195" s="4">
        <f>CLA_Accounts!$E194</f>
        <v>0</v>
      </c>
      <c r="E195" s="27">
        <f>CLA_Berekeningen!F198</f>
        <v>0</v>
      </c>
      <c r="F195" s="26" cm="1">
        <f t="array" ref="F195">_xlfn.IFS(Back_DATA!$H$10=TRUE,CLA_Gegevens!$C$28*CLA_Aflossing!E195+CLA_Aflossing!E195,Back_DATA!$H$9=TRUE,CLA_Gegevens!$C$27*CLA_Aflossing!E195+CLA_Aflossing!E195,Back_DATA!$H$8=TRUE,CLA_Gegevens!$C$26*CLA_Aflossing!E195+CLA_Aflossing!E195,Back_DATA!$H$7=TRUE,CLA_Gegevens!$C$25*CLA_Aflossing!E195+CLA_Aflossing!E195,Back_DATA!$H$6=TRUE,CLA_Gegevens!$C$24*CLA_Aflossing!E195+CLA_Aflossing!E195)</f>
        <v>0</v>
      </c>
    </row>
    <row r="196" spans="2:6" x14ac:dyDescent="0.55000000000000004">
      <c r="B196" s="4">
        <f>CLA_Accounts!$B195</f>
        <v>0</v>
      </c>
      <c r="C196" s="4">
        <f>CLA_Accounts!$C195</f>
        <v>0</v>
      </c>
      <c r="D196" s="4">
        <f>CLA_Accounts!$E195</f>
        <v>0</v>
      </c>
      <c r="E196" s="27">
        <f>CLA_Berekeningen!F199</f>
        <v>0</v>
      </c>
      <c r="F196" s="26" cm="1">
        <f t="array" ref="F196">_xlfn.IFS(Back_DATA!$H$10=TRUE,CLA_Gegevens!$C$28*CLA_Aflossing!E196+CLA_Aflossing!E196,Back_DATA!$H$9=TRUE,CLA_Gegevens!$C$27*CLA_Aflossing!E196+CLA_Aflossing!E196,Back_DATA!$H$8=TRUE,CLA_Gegevens!$C$26*CLA_Aflossing!E196+CLA_Aflossing!E196,Back_DATA!$H$7=TRUE,CLA_Gegevens!$C$25*CLA_Aflossing!E196+CLA_Aflossing!E196,Back_DATA!$H$6=TRUE,CLA_Gegevens!$C$24*CLA_Aflossing!E196+CLA_Aflossing!E196)</f>
        <v>0</v>
      </c>
    </row>
    <row r="197" spans="2:6" x14ac:dyDescent="0.55000000000000004">
      <c r="B197" s="4">
        <f>CLA_Accounts!$B196</f>
        <v>0</v>
      </c>
      <c r="C197" s="4">
        <f>CLA_Accounts!$C196</f>
        <v>0</v>
      </c>
      <c r="D197" s="4">
        <f>CLA_Accounts!$E196</f>
        <v>0</v>
      </c>
      <c r="E197" s="27">
        <f>CLA_Berekeningen!F200</f>
        <v>0</v>
      </c>
      <c r="F197" s="26" cm="1">
        <f t="array" ref="F197">_xlfn.IFS(Back_DATA!$H$10=TRUE,CLA_Gegevens!$C$28*CLA_Aflossing!E197+CLA_Aflossing!E197,Back_DATA!$H$9=TRUE,CLA_Gegevens!$C$27*CLA_Aflossing!E197+CLA_Aflossing!E197,Back_DATA!$H$8=TRUE,CLA_Gegevens!$C$26*CLA_Aflossing!E197+CLA_Aflossing!E197,Back_DATA!$H$7=TRUE,CLA_Gegevens!$C$25*CLA_Aflossing!E197+CLA_Aflossing!E197,Back_DATA!$H$6=TRUE,CLA_Gegevens!$C$24*CLA_Aflossing!E197+CLA_Aflossing!E197)</f>
        <v>0</v>
      </c>
    </row>
    <row r="198" spans="2:6" x14ac:dyDescent="0.55000000000000004">
      <c r="B198" s="4">
        <f>CLA_Accounts!$B197</f>
        <v>0</v>
      </c>
      <c r="C198" s="4">
        <f>CLA_Accounts!$C197</f>
        <v>0</v>
      </c>
      <c r="D198" s="4">
        <f>CLA_Accounts!$E197</f>
        <v>0</v>
      </c>
      <c r="E198" s="27">
        <f>CLA_Berekeningen!F201</f>
        <v>0</v>
      </c>
      <c r="F198" s="26" cm="1">
        <f t="array" ref="F198">_xlfn.IFS(Back_DATA!$H$10=TRUE,CLA_Gegevens!$C$28*CLA_Aflossing!E198+CLA_Aflossing!E198,Back_DATA!$H$9=TRUE,CLA_Gegevens!$C$27*CLA_Aflossing!E198+CLA_Aflossing!E198,Back_DATA!$H$8=TRUE,CLA_Gegevens!$C$26*CLA_Aflossing!E198+CLA_Aflossing!E198,Back_DATA!$H$7=TRUE,CLA_Gegevens!$C$25*CLA_Aflossing!E198+CLA_Aflossing!E198,Back_DATA!$H$6=TRUE,CLA_Gegevens!$C$24*CLA_Aflossing!E198+CLA_Aflossing!E198)</f>
        <v>0</v>
      </c>
    </row>
    <row r="199" spans="2:6" x14ac:dyDescent="0.55000000000000004">
      <c r="B199" s="4">
        <f>CLA_Accounts!$B198</f>
        <v>0</v>
      </c>
      <c r="C199" s="4">
        <f>CLA_Accounts!$C198</f>
        <v>0</v>
      </c>
      <c r="D199" s="4">
        <f>CLA_Accounts!$E198</f>
        <v>0</v>
      </c>
      <c r="E199" s="27">
        <f>CLA_Berekeningen!F202</f>
        <v>0</v>
      </c>
      <c r="F199" s="26" cm="1">
        <f t="array" ref="F199">_xlfn.IFS(Back_DATA!$H$10=TRUE,CLA_Gegevens!$C$28*CLA_Aflossing!E199+CLA_Aflossing!E199,Back_DATA!$H$9=TRUE,CLA_Gegevens!$C$27*CLA_Aflossing!E199+CLA_Aflossing!E199,Back_DATA!$H$8=TRUE,CLA_Gegevens!$C$26*CLA_Aflossing!E199+CLA_Aflossing!E199,Back_DATA!$H$7=TRUE,CLA_Gegevens!$C$25*CLA_Aflossing!E199+CLA_Aflossing!E199,Back_DATA!$H$6=TRUE,CLA_Gegevens!$C$24*CLA_Aflossing!E199+CLA_Aflossing!E199)</f>
        <v>0</v>
      </c>
    </row>
    <row r="200" spans="2:6" x14ac:dyDescent="0.55000000000000004">
      <c r="B200" s="4">
        <f>CLA_Accounts!$B199</f>
        <v>0</v>
      </c>
      <c r="C200" s="4">
        <f>CLA_Accounts!$C199</f>
        <v>0</v>
      </c>
      <c r="D200" s="4">
        <f>CLA_Accounts!$E199</f>
        <v>0</v>
      </c>
      <c r="E200" s="27">
        <f>CLA_Berekeningen!F203</f>
        <v>0</v>
      </c>
      <c r="F200" s="26" cm="1">
        <f t="array" ref="F200">_xlfn.IFS(Back_DATA!$H$10=TRUE,CLA_Gegevens!$C$28*CLA_Aflossing!E200+CLA_Aflossing!E200,Back_DATA!$H$9=TRUE,CLA_Gegevens!$C$27*CLA_Aflossing!E200+CLA_Aflossing!E200,Back_DATA!$H$8=TRUE,CLA_Gegevens!$C$26*CLA_Aflossing!E200+CLA_Aflossing!E200,Back_DATA!$H$7=TRUE,CLA_Gegevens!$C$25*CLA_Aflossing!E200+CLA_Aflossing!E200,Back_DATA!$H$6=TRUE,CLA_Gegevens!$C$24*CLA_Aflossing!E200+CLA_Aflossing!E200)</f>
        <v>0</v>
      </c>
    </row>
  </sheetData>
  <mergeCells count="3">
    <mergeCell ref="E2:F2"/>
    <mergeCell ref="H3:J3"/>
    <mergeCell ref="H4:J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1F316-1B04-46F3-8B74-F37CD7C91BD9}">
  <dimension ref="B2:H9"/>
  <sheetViews>
    <sheetView workbookViewId="0">
      <selection activeCell="E16" sqref="E16"/>
    </sheetView>
  </sheetViews>
  <sheetFormatPr defaultRowHeight="14.4" x14ac:dyDescent="0.55000000000000004"/>
  <cols>
    <col min="4" max="4" width="26.1015625" customWidth="1"/>
    <col min="6" max="6" width="11.3125" bestFit="1" customWidth="1"/>
    <col min="7" max="7" width="10.3125" bestFit="1" customWidth="1"/>
    <col min="8" max="8" width="18.1015625" customWidth="1"/>
  </cols>
  <sheetData>
    <row r="2" spans="2:8" x14ac:dyDescent="0.55000000000000004">
      <c r="B2" s="5" t="s">
        <v>93</v>
      </c>
      <c r="D2" s="5" t="s">
        <v>94</v>
      </c>
      <c r="F2" s="77" t="s">
        <v>114</v>
      </c>
      <c r="G2" s="77" t="s">
        <v>123</v>
      </c>
      <c r="H2" s="84" t="s">
        <v>124</v>
      </c>
    </row>
    <row r="3" spans="2:8" x14ac:dyDescent="0.55000000000000004">
      <c r="B3" s="4" t="s">
        <v>25</v>
      </c>
      <c r="D3" s="4" t="s">
        <v>42</v>
      </c>
      <c r="F3" s="4" t="s">
        <v>126</v>
      </c>
      <c r="G3" s="24">
        <f>CLA_Gegevens!C31</f>
        <v>45292</v>
      </c>
      <c r="H3" s="84"/>
    </row>
    <row r="4" spans="2:8" x14ac:dyDescent="0.55000000000000004">
      <c r="B4" s="4" t="s">
        <v>95</v>
      </c>
      <c r="D4" s="4" t="s">
        <v>96</v>
      </c>
      <c r="F4" s="4" t="s">
        <v>122</v>
      </c>
      <c r="G4" s="24">
        <f>CLA_Gegevens!C13</f>
        <v>43831</v>
      </c>
      <c r="H4" s="4" t="b">
        <f>G4&lt;=$G$3</f>
        <v>1</v>
      </c>
    </row>
    <row r="5" spans="2:8" x14ac:dyDescent="0.55000000000000004">
      <c r="F5" s="4" t="s">
        <v>117</v>
      </c>
      <c r="G5" s="24">
        <f>G4+366</f>
        <v>44197</v>
      </c>
      <c r="H5" s="4" t="b">
        <f t="shared" ref="H5:H9" si="0">G5&lt;=$G$3</f>
        <v>1</v>
      </c>
    </row>
    <row r="6" spans="2:8" x14ac:dyDescent="0.55000000000000004">
      <c r="F6" s="4" t="s">
        <v>118</v>
      </c>
      <c r="G6" s="24">
        <f>G5+365</f>
        <v>44562</v>
      </c>
      <c r="H6" s="4" t="b">
        <f t="shared" si="0"/>
        <v>1</v>
      </c>
    </row>
    <row r="7" spans="2:8" x14ac:dyDescent="0.55000000000000004">
      <c r="F7" s="4" t="s">
        <v>119</v>
      </c>
      <c r="G7" s="24">
        <f>G6+365</f>
        <v>44927</v>
      </c>
      <c r="H7" s="4" t="b">
        <f t="shared" si="0"/>
        <v>1</v>
      </c>
    </row>
    <row r="8" spans="2:8" x14ac:dyDescent="0.55000000000000004">
      <c r="F8" s="4" t="s">
        <v>120</v>
      </c>
      <c r="G8" s="24">
        <f>G7+365</f>
        <v>45292</v>
      </c>
      <c r="H8" s="4" t="b">
        <f t="shared" si="0"/>
        <v>1</v>
      </c>
    </row>
    <row r="9" spans="2:8" x14ac:dyDescent="0.55000000000000004">
      <c r="F9" s="4" t="s">
        <v>121</v>
      </c>
      <c r="G9" s="24">
        <f>G8+366</f>
        <v>45658</v>
      </c>
      <c r="H9" s="4" t="b">
        <f t="shared" si="0"/>
        <v>0</v>
      </c>
    </row>
  </sheetData>
  <mergeCells count="1">
    <mergeCell ref="H2:H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391C083677964A908396D62D7C9FBC" ma:contentTypeVersion="12" ma:contentTypeDescription="Create a new document." ma:contentTypeScope="" ma:versionID="21fdce593796a39fce31df460d12d11a">
  <xsd:schema xmlns:xsd="http://www.w3.org/2001/XMLSchema" xmlns:xs="http://www.w3.org/2001/XMLSchema" xmlns:p="http://schemas.microsoft.com/office/2006/metadata/properties" xmlns:ns2="76bcb778-7491-440a-9a28-f75a42698116" xmlns:ns3="da810fb3-b1e2-4eb2-bdeb-fc339b661dbd" targetNamespace="http://schemas.microsoft.com/office/2006/metadata/properties" ma:root="true" ma:fieldsID="45f6c730b34dbd0f30a1ba8870aca0b9" ns2:_="" ns3:_="">
    <xsd:import namespace="76bcb778-7491-440a-9a28-f75a42698116"/>
    <xsd:import namespace="da810fb3-b1e2-4eb2-bdeb-fc339b661d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cb778-7491-440a-9a28-f75a42698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7adbbe1-358a-41f0-83fe-4c209182ac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810fb3-b1e2-4eb2-bdeb-fc339b661db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e63e3cb-ae26-49cc-913c-c3591f7f1998}" ma:internalName="TaxCatchAll" ma:showField="CatchAllData" ma:web="da810fb3-b1e2-4eb2-bdeb-fc339b661d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810fb3-b1e2-4eb2-bdeb-fc339b661dbd" xsi:nil="true"/>
    <lcf76f155ced4ddcb4097134ff3c332f xmlns="76bcb778-7491-440a-9a28-f75a4269811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63AB780-F0A8-4F86-8F7E-F77C36C4B9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bcb778-7491-440a-9a28-f75a42698116"/>
    <ds:schemaRef ds:uri="da810fb3-b1e2-4eb2-bdeb-fc339b661d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205E66-0AF3-45B1-B412-86697084D5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F8F5DF-D630-4195-B74D-5E3844B4746A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da810fb3-b1e2-4eb2-bdeb-fc339b661dbd"/>
    <ds:schemaRef ds:uri="http://purl.org/dc/dcmitype/"/>
    <ds:schemaRef ds:uri="http://purl.org/dc/elements/1.1/"/>
    <ds:schemaRef ds:uri="http://schemas.microsoft.com/office/infopath/2007/PartnerControls"/>
    <ds:schemaRef ds:uri="76bcb778-7491-440a-9a28-f75a42698116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CLA_Gegevens</vt:lpstr>
      <vt:lpstr>CLA_Accounts</vt:lpstr>
      <vt:lpstr>CLA_Berekeningen</vt:lpstr>
      <vt:lpstr>VENTURE_Accounts</vt:lpstr>
      <vt:lpstr>CLA_Conversie</vt:lpstr>
      <vt:lpstr>CLA_Aflossing</vt:lpstr>
      <vt:lpstr>Back_DATA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Koen Giesbergen</dc:creator>
  <cp:keywords/>
  <dc:description/>
  <cp:lastModifiedBy>Gijs Dalen Meurs</cp:lastModifiedBy>
  <cp:revision/>
  <dcterms:created xsi:type="dcterms:W3CDTF">2022-08-24T14:34:47Z</dcterms:created>
  <dcterms:modified xsi:type="dcterms:W3CDTF">2022-11-19T22:14:56Z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0x010100D6391C083677964A908396D62D7C9FBC</vt:lpwstr>
  </property>
  <property fmtid="{D5CDD505-2E9C-101B-9397-08002B2CF9AE}" pid="3" name="MediaServiceImageTags">
    <vt:lpwstr/>
  </property>
</Properties>
</file>